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3\2023 TSUB\2. Oprava chodníků 2023\"/>
    </mc:Choice>
  </mc:AlternateContent>
  <bookViews>
    <workbookView xWindow="0" yWindow="0" windowWidth="28800" windowHeight="12135" activeTab="1"/>
  </bookViews>
  <sheets>
    <sheet name="Rekapitulace stavby" sheetId="1" r:id="rId1"/>
    <sheet name="1192_Predbranska_ZM1 - Uh..." sheetId="2" r:id="rId2"/>
    <sheet name="Seznam figur" sheetId="3" r:id="rId3"/>
  </sheets>
  <definedNames>
    <definedName name="_xlnm._FilterDatabase" localSheetId="1" hidden="1">'1192_Predbranska_ZM1 - Uh...'!$C$125:$K$443</definedName>
    <definedName name="_xlnm.Print_Titles" localSheetId="1">'1192_Predbranska_ZM1 - Uh...'!$125:$125</definedName>
    <definedName name="_xlnm.Print_Titles" localSheetId="0">'Rekapitulace stavby'!$92:$92</definedName>
    <definedName name="_xlnm.Print_Titles" localSheetId="2">'Seznam figur'!$9:$9</definedName>
    <definedName name="_xlnm.Print_Area" localSheetId="1">'1192_Predbranska_ZM1 - Uh...'!$C$4:$J$37,'1192_Predbranska_ZM1 - Uh...'!$C$50:$J$76,'1192_Predbranska_ZM1 - Uh...'!$C$82:$J$109,'1192_Predbranska_ZM1 - Uh...'!$C$115:$T$443</definedName>
    <definedName name="_xlnm.Print_Area" localSheetId="0">'Rekapitulace stavby'!$D$4:$AO$76,'Rekapitulace stavby'!$C$82:$AQ$96</definedName>
    <definedName name="_xlnm.Print_Area" localSheetId="2">'Seznam figur'!$C$4:$G$153</definedName>
  </definedNames>
  <calcPr calcId="152511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441" i="2"/>
  <c r="BH441" i="2"/>
  <c r="BG441" i="2"/>
  <c r="BF441" i="2"/>
  <c r="T441" i="2"/>
  <c r="T440" i="2"/>
  <c r="R441" i="2"/>
  <c r="R440" i="2"/>
  <c r="P441" i="2"/>
  <c r="P440" i="2"/>
  <c r="BI438" i="2"/>
  <c r="BH438" i="2"/>
  <c r="BG438" i="2"/>
  <c r="BF438" i="2"/>
  <c r="T438" i="2"/>
  <c r="T437" i="2"/>
  <c r="R438" i="2"/>
  <c r="R437" i="2"/>
  <c r="P438" i="2"/>
  <c r="P437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T384" i="2"/>
  <c r="R385" i="2"/>
  <c r="R384" i="2"/>
  <c r="P385" i="2"/>
  <c r="P384" i="2" s="1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2" i="2"/>
  <c r="BH372" i="2"/>
  <c r="BG372" i="2"/>
  <c r="BF372" i="2"/>
  <c r="T372" i="2"/>
  <c r="R372" i="2"/>
  <c r="P372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6" i="2"/>
  <c r="BH176" i="2"/>
  <c r="BG176" i="2"/>
  <c r="F33" i="2" s="1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F32" i="2" s="1"/>
  <c r="T153" i="2"/>
  <c r="R153" i="2"/>
  <c r="P153" i="2"/>
  <c r="BI149" i="2"/>
  <c r="BH149" i="2"/>
  <c r="F34" i="2" s="1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F35" i="2" s="1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0" i="2"/>
  <c r="J89" i="2"/>
  <c r="F89" i="2"/>
  <c r="F87" i="2"/>
  <c r="E85" i="2"/>
  <c r="J16" i="2"/>
  <c r="E16" i="2"/>
  <c r="F123" i="2" s="1"/>
  <c r="J15" i="2"/>
  <c r="J10" i="2"/>
  <c r="J120" i="2" s="1"/>
  <c r="L90" i="1"/>
  <c r="AM90" i="1"/>
  <c r="AM89" i="1"/>
  <c r="L89" i="1"/>
  <c r="AM87" i="1"/>
  <c r="L87" i="1"/>
  <c r="L85" i="1"/>
  <c r="L84" i="1"/>
  <c r="BK438" i="2"/>
  <c r="BK431" i="2"/>
  <c r="J425" i="2"/>
  <c r="J419" i="2"/>
  <c r="J412" i="2"/>
  <c r="J403" i="2"/>
  <c r="BK393" i="2"/>
  <c r="J385" i="2"/>
  <c r="BK372" i="2"/>
  <c r="BK363" i="2"/>
  <c r="J358" i="2"/>
  <c r="J343" i="2"/>
  <c r="BK333" i="2"/>
  <c r="BK326" i="2"/>
  <c r="BK319" i="2"/>
  <c r="BK309" i="2"/>
  <c r="J302" i="2"/>
  <c r="BK290" i="2"/>
  <c r="J282" i="2"/>
  <c r="BK270" i="2"/>
  <c r="BK259" i="2"/>
  <c r="BK249" i="2"/>
  <c r="BK233" i="2"/>
  <c r="BK222" i="2"/>
  <c r="J210" i="2"/>
  <c r="J190" i="2"/>
  <c r="BK173" i="2"/>
  <c r="BK157" i="2"/>
  <c r="J133" i="2"/>
  <c r="BK198" i="2"/>
  <c r="J176" i="2"/>
  <c r="BK161" i="2"/>
  <c r="J145" i="2"/>
  <c r="J129" i="2"/>
  <c r="J441" i="2"/>
  <c r="J431" i="2"/>
  <c r="BK422" i="2"/>
  <c r="J415" i="2"/>
  <c r="J409" i="2"/>
  <c r="BK399" i="2"/>
  <c r="J397" i="2"/>
  <c r="BK385" i="2"/>
  <c r="BK376" i="2"/>
  <c r="BK358" i="2"/>
  <c r="J350" i="2"/>
  <c r="J339" i="2"/>
  <c r="J330" i="2"/>
  <c r="J323" i="2"/>
  <c r="J312" i="2"/>
  <c r="BK302" i="2"/>
  <c r="J294" i="2"/>
  <c r="BK278" i="2"/>
  <c r="BK266" i="2"/>
  <c r="BK256" i="2"/>
  <c r="J249" i="2"/>
  <c r="J233" i="2"/>
  <c r="J222" i="2"/>
  <c r="J214" i="2"/>
  <c r="BK202" i="2"/>
  <c r="BK176" i="2"/>
  <c r="J165" i="2"/>
  <c r="BK149" i="2"/>
  <c r="BK133" i="2"/>
  <c r="BK312" i="2"/>
  <c r="J290" i="2"/>
  <c r="J278" i="2"/>
  <c r="J266" i="2"/>
  <c r="J256" i="2"/>
  <c r="BK245" i="2"/>
  <c r="BK226" i="2"/>
  <c r="J218" i="2"/>
  <c r="J198" i="2"/>
  <c r="J182" i="2"/>
  <c r="BK169" i="2"/>
  <c r="J157" i="2"/>
  <c r="BK141" i="2"/>
  <c r="BK129" i="2"/>
  <c r="BK434" i="2"/>
  <c r="J428" i="2"/>
  <c r="BK415" i="2"/>
  <c r="BK409" i="2"/>
  <c r="BK403" i="2"/>
  <c r="J393" i="2"/>
  <c r="BK380" i="2"/>
  <c r="J372" i="2"/>
  <c r="J363" i="2"/>
  <c r="BK350" i="2"/>
  <c r="BK343" i="2"/>
  <c r="J336" i="2"/>
  <c r="BK323" i="2"/>
  <c r="J315" i="2"/>
  <c r="J309" i="2"/>
  <c r="BK294" i="2"/>
  <c r="BK282" i="2"/>
  <c r="J270" i="2"/>
  <c r="J259" i="2"/>
  <c r="BK241" i="2"/>
  <c r="J230" i="2"/>
  <c r="BK210" i="2"/>
  <c r="BK194" i="2"/>
  <c r="BK186" i="2"/>
  <c r="J173" i="2"/>
  <c r="BK153" i="2"/>
  <c r="J137" i="2"/>
  <c r="J438" i="2"/>
  <c r="BK428" i="2"/>
  <c r="J422" i="2"/>
  <c r="BK412" i="2"/>
  <c r="BK406" i="2"/>
  <c r="BK397" i="2"/>
  <c r="J390" i="2"/>
  <c r="J376" i="2"/>
  <c r="J366" i="2"/>
  <c r="J354" i="2"/>
  <c r="J346" i="2"/>
  <c r="BK336" i="2"/>
  <c r="BK330" i="2"/>
  <c r="BK315" i="2"/>
  <c r="BK305" i="2"/>
  <c r="BK298" i="2"/>
  <c r="J286" i="2"/>
  <c r="J274" i="2"/>
  <c r="J263" i="2"/>
  <c r="J252" i="2"/>
  <c r="J241" i="2"/>
  <c r="J226" i="2"/>
  <c r="BK214" i="2"/>
  <c r="J206" i="2"/>
  <c r="BK190" i="2"/>
  <c r="J186" i="2"/>
  <c r="J161" i="2"/>
  <c r="BK145" i="2"/>
  <c r="AS94" i="1"/>
  <c r="J202" i="2"/>
  <c r="BK165" i="2"/>
  <c r="J153" i="2"/>
  <c r="BK137" i="2"/>
  <c r="BK441" i="2"/>
  <c r="J434" i="2"/>
  <c r="BK425" i="2"/>
  <c r="BK419" i="2"/>
  <c r="J406" i="2"/>
  <c r="J399" i="2"/>
  <c r="BK390" i="2"/>
  <c r="J380" i="2"/>
  <c r="BK366" i="2"/>
  <c r="BK354" i="2"/>
  <c r="BK346" i="2"/>
  <c r="BK339" i="2"/>
  <c r="J333" i="2"/>
  <c r="J326" i="2"/>
  <c r="J319" i="2"/>
  <c r="J305" i="2"/>
  <c r="J298" i="2"/>
  <c r="BK286" i="2"/>
  <c r="BK274" i="2"/>
  <c r="BK263" i="2"/>
  <c r="BK252" i="2"/>
  <c r="J245" i="2"/>
  <c r="BK230" i="2"/>
  <c r="BK218" i="2"/>
  <c r="BK206" i="2"/>
  <c r="J194" i="2"/>
  <c r="BK182" i="2"/>
  <c r="J169" i="2"/>
  <c r="J149" i="2"/>
  <c r="J141" i="2"/>
  <c r="J32" i="2"/>
  <c r="BK128" i="2" l="1"/>
  <c r="T318" i="2"/>
  <c r="T402" i="2"/>
  <c r="P258" i="2"/>
  <c r="R308" i="2"/>
  <c r="R362" i="2"/>
  <c r="BK402" i="2"/>
  <c r="J402" i="2"/>
  <c r="J105" i="2"/>
  <c r="R128" i="2"/>
  <c r="R318" i="2"/>
  <c r="T389" i="2"/>
  <c r="T388" i="2"/>
  <c r="BK418" i="2"/>
  <c r="J418" i="2"/>
  <c r="J106" i="2"/>
  <c r="BK258" i="2"/>
  <c r="J258" i="2"/>
  <c r="J97" i="2"/>
  <c r="BK308" i="2"/>
  <c r="J308" i="2"/>
  <c r="J98" i="2"/>
  <c r="P362" i="2"/>
  <c r="P389" i="2"/>
  <c r="P388" i="2"/>
  <c r="R402" i="2"/>
  <c r="T128" i="2"/>
  <c r="P318" i="2"/>
  <c r="R389" i="2"/>
  <c r="R388" i="2"/>
  <c r="P402" i="2"/>
  <c r="P128" i="2"/>
  <c r="P127" i="2" s="1"/>
  <c r="BK318" i="2"/>
  <c r="J318" i="2" s="1"/>
  <c r="J99" i="2" s="1"/>
  <c r="P418" i="2"/>
  <c r="P396" i="2" s="1"/>
  <c r="T258" i="2"/>
  <c r="T127" i="2" s="1"/>
  <c r="T308" i="2"/>
  <c r="BK362" i="2"/>
  <c r="J362" i="2"/>
  <c r="J100" i="2"/>
  <c r="BK389" i="2"/>
  <c r="J389" i="2"/>
  <c r="J103" i="2" s="1"/>
  <c r="R418" i="2"/>
  <c r="R396" i="2" s="1"/>
  <c r="R258" i="2"/>
  <c r="P308" i="2"/>
  <c r="T362" i="2"/>
  <c r="T418" i="2"/>
  <c r="T396" i="2" s="1"/>
  <c r="BK440" i="2"/>
  <c r="J440" i="2"/>
  <c r="J108" i="2"/>
  <c r="BK384" i="2"/>
  <c r="J384" i="2"/>
  <c r="J101" i="2"/>
  <c r="BK437" i="2"/>
  <c r="J437" i="2"/>
  <c r="J107" i="2"/>
  <c r="BK396" i="2"/>
  <c r="J396" i="2"/>
  <c r="J104" i="2"/>
  <c r="AW95" i="1"/>
  <c r="BC95" i="1"/>
  <c r="BC94" i="1" s="1"/>
  <c r="W32" i="1" s="1"/>
  <c r="BB95" i="1"/>
  <c r="BB94" i="1" s="1"/>
  <c r="W31" i="1" s="1"/>
  <c r="J87" i="2"/>
  <c r="F90" i="2"/>
  <c r="BE129" i="2"/>
  <c r="BE133" i="2"/>
  <c r="BE137" i="2"/>
  <c r="BE141" i="2"/>
  <c r="BE145" i="2"/>
  <c r="BE149" i="2"/>
  <c r="BE153" i="2"/>
  <c r="BE157" i="2"/>
  <c r="BE161" i="2"/>
  <c r="BE165" i="2"/>
  <c r="BE169" i="2"/>
  <c r="BE173" i="2"/>
  <c r="BE176" i="2"/>
  <c r="BE182" i="2"/>
  <c r="BE186" i="2"/>
  <c r="BE190" i="2"/>
  <c r="BE194" i="2"/>
  <c r="BE198" i="2"/>
  <c r="BE202" i="2"/>
  <c r="BE206" i="2"/>
  <c r="BE210" i="2"/>
  <c r="BE214" i="2"/>
  <c r="BE218" i="2"/>
  <c r="BE222" i="2"/>
  <c r="BE226" i="2"/>
  <c r="BE230" i="2"/>
  <c r="BE233" i="2"/>
  <c r="BE241" i="2"/>
  <c r="BE245" i="2"/>
  <c r="BE249" i="2"/>
  <c r="BE252" i="2"/>
  <c r="BE256" i="2"/>
  <c r="BE259" i="2"/>
  <c r="BE263" i="2"/>
  <c r="BE266" i="2"/>
  <c r="BE270" i="2"/>
  <c r="BE274" i="2"/>
  <c r="BE278" i="2"/>
  <c r="BE282" i="2"/>
  <c r="BE286" i="2"/>
  <c r="BE290" i="2"/>
  <c r="BE294" i="2"/>
  <c r="BE298" i="2"/>
  <c r="BE302" i="2"/>
  <c r="BE305" i="2"/>
  <c r="BE309" i="2"/>
  <c r="BE312" i="2"/>
  <c r="BE315" i="2"/>
  <c r="BE319" i="2"/>
  <c r="BE323" i="2"/>
  <c r="BE326" i="2"/>
  <c r="BE330" i="2"/>
  <c r="BE333" i="2"/>
  <c r="BE336" i="2"/>
  <c r="BE339" i="2"/>
  <c r="BE343" i="2"/>
  <c r="BE346" i="2"/>
  <c r="BE350" i="2"/>
  <c r="BE354" i="2"/>
  <c r="BE358" i="2"/>
  <c r="BE363" i="2"/>
  <c r="BE366" i="2"/>
  <c r="BE372" i="2"/>
  <c r="BE376" i="2"/>
  <c r="BE380" i="2"/>
  <c r="BE385" i="2"/>
  <c r="BE390" i="2"/>
  <c r="BE393" i="2"/>
  <c r="BE397" i="2"/>
  <c r="BE399" i="2"/>
  <c r="BE403" i="2"/>
  <c r="BE406" i="2"/>
  <c r="BE409" i="2"/>
  <c r="BE412" i="2"/>
  <c r="BE415" i="2"/>
  <c r="BE419" i="2"/>
  <c r="BE422" i="2"/>
  <c r="BE425" i="2"/>
  <c r="BE428" i="2"/>
  <c r="BE431" i="2"/>
  <c r="BE434" i="2"/>
  <c r="BE438" i="2"/>
  <c r="BE441" i="2"/>
  <c r="BD95" i="1"/>
  <c r="BA95" i="1"/>
  <c r="BA94" i="1"/>
  <c r="W30" i="1"/>
  <c r="BD94" i="1"/>
  <c r="W33" i="1"/>
  <c r="P126" i="2" l="1"/>
  <c r="AU95" i="1"/>
  <c r="T126" i="2"/>
  <c r="R127" i="2"/>
  <c r="R126" i="2"/>
  <c r="BK127" i="2"/>
  <c r="J127" i="2" s="1"/>
  <c r="J95" i="2" s="1"/>
  <c r="J128" i="2"/>
  <c r="J96" i="2" s="1"/>
  <c r="BK388" i="2"/>
  <c r="J388" i="2"/>
  <c r="J102" i="2"/>
  <c r="AU94" i="1"/>
  <c r="AY94" i="1"/>
  <c r="AX94" i="1"/>
  <c r="J31" i="2"/>
  <c r="AV95" i="1" s="1"/>
  <c r="AT95" i="1" s="1"/>
  <c r="AW94" i="1"/>
  <c r="AK30" i="1" s="1"/>
  <c r="F31" i="2"/>
  <c r="AZ95" i="1" s="1"/>
  <c r="AZ94" i="1" s="1"/>
  <c r="W29" i="1" s="1"/>
  <c r="BK126" i="2" l="1"/>
  <c r="J126" i="2"/>
  <c r="J94" i="2"/>
  <c r="AV94" i="1"/>
  <c r="AK29" i="1"/>
  <c r="J28" i="2" l="1"/>
  <c r="AG95" i="1" s="1"/>
  <c r="AG94" i="1" s="1"/>
  <c r="AT94" i="1"/>
  <c r="AK26" i="1" l="1"/>
  <c r="AN94" i="1"/>
  <c r="J37" i="2"/>
  <c r="AN95" i="1"/>
  <c r="AK35" i="1"/>
</calcChain>
</file>

<file path=xl/sharedStrings.xml><?xml version="1.0" encoding="utf-8"?>
<sst xmlns="http://schemas.openxmlformats.org/spreadsheetml/2006/main" count="3347" uniqueCount="714">
  <si>
    <t>Export Komplet</t>
  </si>
  <si>
    <t/>
  </si>
  <si>
    <t>2.0</t>
  </si>
  <si>
    <t>ZAMOK</t>
  </si>
  <si>
    <t>False</t>
  </si>
  <si>
    <t>{34a3e498-0ee2-4d49-8182-eb92e7b3b29a}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</si>
  <si>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</si>
  <si>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</si>
  <si>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</si>
  <si>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</si>
  <si>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</si>
  <si>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</si>
  <si>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</si>
  <si>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</si>
  <si>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1192_Predbranska_ZM1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</si>
  <si>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</si>
  <si>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</si>
  <si>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Uh. Brod, opravy chodníků 2019. Ulice Předbranská. Změna č. 1</t>
  </si>
  <si>
    <t>KSO:</t>
  </si>
  <si>
    <t>822 27 3</t>
  </si>
  <si>
    <t>CC-CZ:</t>
  </si>
  <si>
    <t>21121</t>
  </si>
  <si>
    <t>Místo:</t>
  </si>
  <si>
    <t>Uherský Brod</t>
  </si>
  <si>
    <t>Datum:</t>
  </si>
  <si>
    <t>15. 2. 2023</t>
  </si>
  <si>
    <t>Zadavatel:</t>
  </si>
  <si>
    <t>IČ:</t>
  </si>
  <si>
    <t>TSUB, Uherský Brod</t>
  </si>
  <si>
    <t>DIČ:</t>
  </si>
  <si>
    <t>Uchazeč:</t>
  </si>
  <si>
    <t>Vyplň údaj</t>
  </si>
  <si>
    <t>Projektant:</t>
  </si>
  <si>
    <t>Ing. Kunčík</t>
  </si>
  <si>
    <t>True</t>
  </si>
  <si>
    <t>Zpracovatel:</t>
  </si>
  <si>
    <t>15255174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</si>
  <si>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</si>
  <si>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Položky soupisu prací, které nemají ve sloupci „Cenová soustava“ uveden žádný údaj, nepochází z Cenové soustavy ÚRS (takové položky soupisu prací mají Cenovou soustavu „VLASTNÍ“ – není v tabulce uvedený žádný údaj). Ocenění "vlastní" položky je na základě odborných znalostí a zkušeností projektanta při realizaci obdobných zakázek za období 10-ti let,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</si>
  <si>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</si>
  <si>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</si>
  <si>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</si>
  <si>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</si>
  <si>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</si>
  <si>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</si>
  <si>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</si>
  <si>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</si>
  <si>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</si>
  <si>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</si>
  <si>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</si>
  <si>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</si>
  <si>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</si>
  <si>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</si>
  <si>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</si>
  <si>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</si>
  <si>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</si>
  <si>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</si>
  <si>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</si>
  <si>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</si>
  <si>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</si>
  <si>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</si>
  <si>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</si>
  <si>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</si>
  <si>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</si>
  <si>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</si>
  <si>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</si>
  <si>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</si>
  <si>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</si>
  <si>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</si>
  <si>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</si>
  <si>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</si>
  <si>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</si>
  <si>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</si>
  <si>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</si>
  <si>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</si>
  <si>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</si>
  <si>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</si>
  <si>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</si>
  <si>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</si>
  <si>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</si>
  <si>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</si>
  <si>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</si>
  <si>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</si>
  <si>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</si>
  <si>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</si>
  <si>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</si>
  <si>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odst_30_30</t>
  </si>
  <si>
    <t>4,5</t>
  </si>
  <si>
    <t>2</t>
  </si>
  <si>
    <t>odst_lity_asf</t>
  </si>
  <si>
    <t>143,1</t>
  </si>
  <si>
    <t>KRYCÍ LIST SOUPISU PRACÍ</t>
  </si>
  <si>
    <t>odst_AB</t>
  </si>
  <si>
    <t>16,6</t>
  </si>
  <si>
    <t>odst_beton</t>
  </si>
  <si>
    <t>5,9</t>
  </si>
  <si>
    <t>odkop_chod</t>
  </si>
  <si>
    <t>9,185</t>
  </si>
  <si>
    <t>new_sil_obr</t>
  </si>
  <si>
    <t>50,6</t>
  </si>
  <si>
    <t>new_chod_obr</t>
  </si>
  <si>
    <t>117,2</t>
  </si>
  <si>
    <t>oprava_řadek</t>
  </si>
  <si>
    <t>10,1</t>
  </si>
  <si>
    <t>řezání_AB</t>
  </si>
  <si>
    <t>41,2</t>
  </si>
  <si>
    <t>rýhy</t>
  </si>
  <si>
    <t>41,95</t>
  </si>
  <si>
    <t>nasyp</t>
  </si>
  <si>
    <t>13,343</t>
  </si>
  <si>
    <t>humus</t>
  </si>
  <si>
    <t>67,3</t>
  </si>
  <si>
    <t>rotavator</t>
  </si>
  <si>
    <t>13,46</t>
  </si>
  <si>
    <t>mulč</t>
  </si>
  <si>
    <t>17,6</t>
  </si>
  <si>
    <t>pláň</t>
  </si>
  <si>
    <t>258,6</t>
  </si>
  <si>
    <t>ZDL_slepec</t>
  </si>
  <si>
    <t>2,5</t>
  </si>
  <si>
    <t>ACO_kce</t>
  </si>
  <si>
    <t>15,8</t>
  </si>
  <si>
    <t>ZDL_šedá</t>
  </si>
  <si>
    <t>156,4</t>
  </si>
  <si>
    <t>ornice</t>
  </si>
  <si>
    <t>6,73</t>
  </si>
  <si>
    <t>zemina_odvoz</t>
  </si>
  <si>
    <t>37,792</t>
  </si>
  <si>
    <t>šd_150</t>
  </si>
  <si>
    <t>184,2</t>
  </si>
  <si>
    <t>folie</t>
  </si>
  <si>
    <t>29,1</t>
  </si>
  <si>
    <t>sklad_živic</t>
  </si>
  <si>
    <t>17,676</t>
  </si>
  <si>
    <t>sklad_štěrk</t>
  </si>
  <si>
    <t>93,083</t>
  </si>
  <si>
    <t>sklad_beton</t>
  </si>
  <si>
    <t>63,671</t>
  </si>
  <si>
    <t>šd_100</t>
  </si>
  <si>
    <t>217,5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</si>
  <si>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</si>
  <si>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</si>
  <si>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</si>
  <si>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</si>
  <si>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</si>
  <si>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</si>
  <si>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</si>
  <si>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</si>
  <si>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</si>
  <si>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</si>
  <si>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</si>
  <si>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</si>
  <si>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</si>
  <si>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</si>
  <si>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</si>
  <si>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</si>
  <si>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</si>
  <si>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</si>
  <si>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</si>
  <si>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</si>
  <si>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</si>
  <si>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</si>
  <si>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</si>
  <si>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</si>
  <si>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</si>
  <si>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</si>
  <si>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</si>
  <si>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</si>
  <si>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</si>
  <si>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</si>
  <si>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</si>
  <si>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</si>
  <si>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</si>
  <si>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</si>
  <si>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</si>
  <si>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</si>
  <si>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</si>
  <si>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</si>
  <si>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</si>
  <si>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</si>
  <si>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2023 01</t>
  </si>
  <si>
    <t>4</t>
  </si>
  <si>
    <t>1995771418</t>
  </si>
  <si>
    <t>PP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</si>
  <si>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</si>
  <si>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Online PSC</t>
  </si>
  <si>
    <t>https://podminky.urs.cz/item/CS_URS_2023_01/113106132</t>
  </si>
  <si>
    <t>VV</t>
  </si>
  <si>
    <t>113107162</t>
  </si>
  <si>
    <t>Odstranění podkladu z kameniva drceného tl přes 100 do 200 mm strojně pl přes 50 do 200 m2</t>
  </si>
  <si>
    <t>-1233367114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</si>
  <si>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</si>
  <si>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https://podminky.urs.cz/item/CS_URS_2023_01/113107162</t>
  </si>
  <si>
    <t>3</t>
  </si>
  <si>
    <t>113107171</t>
  </si>
  <si>
    <t>Odstranění podkladu z betonu prostého tl přes 100 do 150 mm strojně pl přes 50 do 200 m2</t>
  </si>
  <si>
    <t>-27892130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</si>
  <si>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</si>
  <si>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https://podminky.urs.cz/item/CS_URS_2023_01/113107171</t>
  </si>
  <si>
    <t>113107181</t>
  </si>
  <si>
    <t>Odstranění podkladu živičného tl do 50 mm strojně pl přes 50 do 200 m2</t>
  </si>
  <si>
    <t>468933147</t>
  </si>
  <si>
    <t>Odstranění podkladů nebo krytů strojně plochy jednotlivě přes 50 m2 do 200 m2 s přemístěním hmot na skládku na vzdálenost do 20 m nebo s naložením na dopravní prostředek živičných, o tl. vrstvy do 50 mm</t>
  </si>
  <si>
    <t>https://podminky.urs.cz/item/CS_URS_2023_01/113107181</t>
  </si>
  <si>
    <t>5</t>
  </si>
  <si>
    <t>113107312</t>
  </si>
  <si>
    <t>Odstranění podkladu z kameniva těženého tl přes 100 do 200 mm strojně pl do 50 m2</t>
  </si>
  <si>
    <t>-383703269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</si>
  <si>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</si>
  <si>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https://podminky.urs.cz/item/CS_URS_2023_01/113107312</t>
  </si>
  <si>
    <t>odst_30_30+odst_lity_asf</t>
  </si>
  <si>
    <t>6</t>
  </si>
  <si>
    <t>113107323</t>
  </si>
  <si>
    <t>Odstranění podkladu z kameniva drceného tl přes 200 do 300 mm strojně pl do 50 m2</t>
  </si>
  <si>
    <t>1465021078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</si>
  <si>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</si>
  <si>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https://podminky.urs.cz/item/CS_URS_2023_01/113107323</t>
  </si>
  <si>
    <t>7</t>
  </si>
  <si>
    <t>113107331</t>
  </si>
  <si>
    <t>Odstranění podkladu z betonu prostého tl přes 100 do 150 mm strojně pl do 50 m2</t>
  </si>
  <si>
    <t>-309733539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</si>
  <si>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</si>
  <si>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https://podminky.urs.cz/item/CS_URS_2023_01/113107331</t>
  </si>
  <si>
    <t>8</t>
  </si>
  <si>
    <t>113107342</t>
  </si>
  <si>
    <t>Odstranění podkladu živičného tl přes 50 do 100 mm strojně pl do 50 m2</t>
  </si>
  <si>
    <t>714007806</t>
  </si>
  <si>
    <t>Odstranění podkladů nebo krytů strojně plochy jednotlivě do 50 m2 s přemístěním hmot na skládku na vzdálenost do 3 m nebo s naložením na dopravní prostředek živičných, o tl. vrstvy přes 50 do 100 mm</t>
  </si>
  <si>
    <t>https://podminky.urs.cz/item/CS_URS_2023_01/113107342</t>
  </si>
  <si>
    <t>1,1+1,1+14,4</t>
  </si>
  <si>
    <t>9</t>
  </si>
  <si>
    <t>113202111</t>
  </si>
  <si>
    <t>Vytrhání obrub krajníků obrubníků stojatých</t>
  </si>
  <si>
    <t>m</t>
  </si>
  <si>
    <t>-334378424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</si>
  <si>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</si>
  <si>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</si>
  <si>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3,6+34,4+3+7,1+2,5</t>
  </si>
  <si>
    <t>10</t>
  </si>
  <si>
    <t>113204111</t>
  </si>
  <si>
    <t>Vytrhání obrub záhonových</t>
  </si>
  <si>
    <t>856349748</t>
  </si>
  <si>
    <t>Vytrhání obrub s vybouráním lože, s přemístěním hmot na skládku na vzdálenost do 3 m nebo s naložením na dopravní prostředek záhonových</t>
  </si>
  <si>
    <t>https://podminky.urs.cz/item/CS_URS_2023_01/113204111</t>
  </si>
  <si>
    <t>6,2+4,6+13,5+41+27,8</t>
  </si>
  <si>
    <t>11</t>
  </si>
  <si>
    <t>122151401</t>
  </si>
  <si>
    <t>Vykopávky v zemníku na suchu v hornině třídy těžitelnosti I skupiny 1 a 2 objem do 20 m3 strojně</t>
  </si>
  <si>
    <t>m3</t>
  </si>
  <si>
    <t>1270979882</t>
  </si>
  <si>
    <t>Vykopávky v zemnících na suchu strojně zapažených i nezapažených v hornině třídy těžitelnosti I skupiny 1 a 2 do 20 m3</t>
  </si>
  <si>
    <t>https://podminky.urs.cz/item/CS_URS_2023_01/122151401</t>
  </si>
  <si>
    <t>humus*0,1</t>
  </si>
  <si>
    <t>12</t>
  </si>
  <si>
    <t>M</t>
  </si>
  <si>
    <t>10364101</t>
  </si>
  <si>
    <t>zemina pro terénní úpravy - ornice</t>
  </si>
  <si>
    <t>t</t>
  </si>
  <si>
    <t>1812990805</t>
  </si>
  <si>
    <t>ornice*1,7</t>
  </si>
  <si>
    <t>13</t>
  </si>
  <si>
    <t>122252203</t>
  </si>
  <si>
    <t>Odkopávky a prokopávky nezapažené pro silnice a dálnice v hornině třídy těžitelnosti I objem do 100 m3 strojně</t>
  </si>
  <si>
    <t>873436083</t>
  </si>
  <si>
    <t>Odkopávky a prokopávky nezapažené pro silnice a dálnice strojně v hornině třídy těžitelnosti I do 100 m3</t>
  </si>
  <si>
    <t>https://podminky.urs.cz/item/CS_URS_2023_01/122252203</t>
  </si>
  <si>
    <t>0,1*odst_30_30+0,2*odst_AB+0,35*(1,9+0,3+6,2)</t>
  </si>
  <si>
    <t>-0,35*(2,6+0,3+0,6)+0,2*18,5</t>
  </si>
  <si>
    <t>Součet</t>
  </si>
  <si>
    <t>14</t>
  </si>
  <si>
    <t>132251101</t>
  </si>
  <si>
    <t>Hloubení rýh nezapažených š do 800 mm v hornině třídy těžitelnosti I skupiny 3 objem do 20 m3 strojně</t>
  </si>
  <si>
    <t>-1722065449</t>
  </si>
  <si>
    <t>Hloubení nezapažených rýh šířky do 800 mm strojně s urovnáním dna do předepsaného profilu a spádu v hornině třídy těžitelnosti I skupiny 3 do 20 m3</t>
  </si>
  <si>
    <t>https://podminky.urs.cz/item/CS_URS_2023_01/132251101</t>
  </si>
  <si>
    <t>0,5*0,5*(new_chod_obr+new_sil_obr)</t>
  </si>
  <si>
    <t>162651111</t>
  </si>
  <si>
    <t>Vodorovné přemístění přes 3 000 do 4000 m výkopku/sypaniny z horniny třídy těžitelnosti I skupiny 1 až 3</t>
  </si>
  <si>
    <t>1341569832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</si>
  <si>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</si>
  <si>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https://podminky.urs.cz/item/CS_URS_2023_01/162651111</t>
  </si>
  <si>
    <t>nasyp*2</t>
  </si>
  <si>
    <t>16</t>
  </si>
  <si>
    <t>162651112</t>
  </si>
  <si>
    <t>Vodorovné přemístění přes 4 000 do 5000 m výkopku/sypaniny z horniny třídy těžitelnosti I skupiny 1 až 3</t>
  </si>
  <si>
    <t>274671412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</si>
  <si>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</si>
  <si>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https://podminky.urs.cz/item/CS_URS_2023_01/162651112</t>
  </si>
  <si>
    <t>17</t>
  </si>
  <si>
    <t>162751117</t>
  </si>
  <si>
    <t>Vodorovné přemístění přes 9 000 do 10000 m výkopku/sypaniny z horniny třídy těžitelnosti I skupiny 1 až 3</t>
  </si>
  <si>
    <t>-1717618708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</si>
  <si>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</si>
  <si>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</si>
  <si>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18</t>
  </si>
  <si>
    <t>162751119</t>
  </si>
  <si>
    <t>Příplatek k vodorovnému přemístění výkopku/sypaniny z horniny třídy těžitelnosti I skupiny 1 až 3 ZKD 1000 m přes 10000 m</t>
  </si>
  <si>
    <t>438737368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</si>
  <si>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</si>
  <si>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</si>
  <si>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zemina_odvoz*12</t>
  </si>
  <si>
    <t>19</t>
  </si>
  <si>
    <t>167151101</t>
  </si>
  <si>
    <t>Nakládání výkopku z hornin třídy těžitelnosti I skupiny 1 až 3 do 100 m3</t>
  </si>
  <si>
    <t>1840774854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</si>
  <si>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</si>
  <si>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</si>
  <si>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20</t>
  </si>
  <si>
    <t>171201231</t>
  </si>
  <si>
    <t>Poplatek za uložení zeminy a kamení na recyklační skládce (skládkovné) kód odpadu 17 05 04</t>
  </si>
  <si>
    <t>-467910078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</si>
  <si>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</si>
  <si>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</si>
  <si>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zemina_odvoz*1,7</t>
  </si>
  <si>
    <t>171251101</t>
  </si>
  <si>
    <t>Uložení sypaniny do násypů nezhutněných strojně</t>
  </si>
  <si>
    <t>-1574746770</t>
  </si>
  <si>
    <t>Uložení sypanin do násypů strojně s rozprostřením sypaniny ve vrstvách a s hrubým urovnáním nezhutněných jakékoliv třídy těžitelnosti</t>
  </si>
  <si>
    <t>https://podminky.urs.cz/item/CS_URS_2023_01/171251101</t>
  </si>
  <si>
    <t>0,5*0,5*0,5*(1,2+5+6,3+14,2+7,6+37,3+26,5)+0,3*3,6</t>
  </si>
  <si>
    <t>22</t>
  </si>
  <si>
    <t>171251201</t>
  </si>
  <si>
    <t>Uložení sypaniny na skládky nebo meziskládky</t>
  </si>
  <si>
    <t>-1365467029</t>
  </si>
  <si>
    <t>Uložení sypaniny na skládky nebo meziskládky bez hutnění s upravením uložené sypaniny do předepsaného tvaru</t>
  </si>
  <si>
    <t>https://podminky.urs.cz/item/CS_URS_2023_01/171251201</t>
  </si>
  <si>
    <t>odkop_chod-nasyp+rýhy</t>
  </si>
  <si>
    <t>23</t>
  </si>
  <si>
    <t>181101132</t>
  </si>
  <si>
    <t>Úprava pozemku s rozpojením, přehrnutím, urovnáním a přehrnutím přes 20 do 40 m zeminy skupiny 3</t>
  </si>
  <si>
    <t>1413519704</t>
  </si>
  <si>
    <t>Úprava pozemku s rozpojením a přehrnutím včetně urovnání v zemině skupiny 3, s přemístěním na vzdálenost přes 20 do 40 m</t>
  </si>
  <si>
    <t>https://podminky.urs.cz/item/CS_URS_2023_01/181101132</t>
  </si>
  <si>
    <t>humus*0,2</t>
  </si>
  <si>
    <t>24</t>
  </si>
  <si>
    <t>181311103</t>
  </si>
  <si>
    <t>Rozprostření ornice tl vrstvy do 200 mm v rovině nebo ve svahu do 1:5 ručně</t>
  </si>
  <si>
    <t>-1105884093</t>
  </si>
  <si>
    <t>Rozprostření a urovnání ornice v rovině nebo ve svahu sklonu do 1:5 ručně při souvislé ploše, tl. vrstvy do 200 mm</t>
  </si>
  <si>
    <t>https://podminky.urs.cz/item/CS_URS_2023_01/181311103</t>
  </si>
  <si>
    <t>36,4+5,8+13,1+4,8+5,8+1,4</t>
  </si>
  <si>
    <t>25</t>
  </si>
  <si>
    <t>181411131</t>
  </si>
  <si>
    <t>Založení parkového trávníku výsevem pl do 1000 m2 v rovině a ve svahu do 1:5</t>
  </si>
  <si>
    <t>1363502640</t>
  </si>
  <si>
    <t>Založení trávníku na půdě předem připravené plochy do 1000 m2 výsevem včetně utažení parkového v rovině nebo na svahu do 1:5</t>
  </si>
  <si>
    <t>https://podminky.urs.cz/item/CS_URS_2023_01/181411131</t>
  </si>
  <si>
    <t>26</t>
  </si>
  <si>
    <t>00572420</t>
  </si>
  <si>
    <t>osivo směs travní parková okrasná</t>
  </si>
  <si>
    <t>kg</t>
  </si>
  <si>
    <t>-1561864515</t>
  </si>
  <si>
    <t>67,3*0,02 'Přepočtené koeficientem množství</t>
  </si>
  <si>
    <t>27</t>
  </si>
  <si>
    <t>181951112</t>
  </si>
  <si>
    <t>Úprava pláně v hornině třídy těžitelnosti I skupiny 1 až 3 se zhutněním strojně</t>
  </si>
  <si>
    <t>-209782687</t>
  </si>
  <si>
    <t>Úprava pláně vyrovnáním výškových rozdílů strojně v hornině třídy těžitelnosti I, skupiny 1 až 3 se zhutněním</t>
  </si>
  <si>
    <t>https://podminky.urs.cz/item/CS_URS_2023_01/181951112</t>
  </si>
  <si>
    <t>0,5*(new_chod_obr+new_sil_obr)</t>
  </si>
  <si>
    <t>147,5+4,1+4,8</t>
  </si>
  <si>
    <t>0,6+0,6+0,7+0,6</t>
  </si>
  <si>
    <t>13,7+1,1+1</t>
  </si>
  <si>
    <t>28</t>
  </si>
  <si>
    <t>182251101</t>
  </si>
  <si>
    <t>Svahování násypů strojně</t>
  </si>
  <si>
    <t>1508069832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</si>
  <si>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</si>
  <si>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</si>
  <si>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29</t>
  </si>
  <si>
    <t>184911161</t>
  </si>
  <si>
    <t>Mulčování záhonů kačírkem tl vrstvy přes 0,05 do 0,1 m v rovině a svahu do 1:5</t>
  </si>
  <si>
    <t>-1578186020</t>
  </si>
  <si>
    <t>Mulčování záhonů kačírkem nebo drceným kamenivem tloušťky mulče přes 50 do 100 mm v rovině nebo na svahu do 1:5</t>
  </si>
  <si>
    <t>https://podminky.urs.cz/item/CS_URS_2023_01/184911161</t>
  </si>
  <si>
    <t>30</t>
  </si>
  <si>
    <t>58337402</t>
  </si>
  <si>
    <t>kamenivo dekorační (kačírek) frakce 16/22</t>
  </si>
  <si>
    <t>-1015668911</t>
  </si>
  <si>
    <t>17,6*0,25 'Přepočtené koeficientem množství</t>
  </si>
  <si>
    <t>31</t>
  </si>
  <si>
    <t>184911311</t>
  </si>
  <si>
    <t>Položení mulčovací textilie v rovině a svahu do 1:5</t>
  </si>
  <si>
    <t>1312636681</t>
  </si>
  <si>
    <t>Položení mulčovací textilie proti prorůstání plevelů kolem vysázených rostlin v rovině nebo na svahu do 1:5</t>
  </si>
  <si>
    <t>https://podminky.urs.cz/item/CS_URS_2023_01/184911311</t>
  </si>
  <si>
    <t>15,1+2,5</t>
  </si>
  <si>
    <t>32</t>
  </si>
  <si>
    <t>69311012</t>
  </si>
  <si>
    <t>geotextilie tkaná PES 150S/50kN/m</t>
  </si>
  <si>
    <t>263777865</t>
  </si>
  <si>
    <t>Komunikace pozemní</t>
  </si>
  <si>
    <t>33</t>
  </si>
  <si>
    <t>561041111</t>
  </si>
  <si>
    <t>Zřízení podkladu ze zeminy upravené vápnem, cementem, směsnými pojivy tl přes 250 do 300 mm pl do 1000 m2</t>
  </si>
  <si>
    <t>1922674224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</si>
  <si>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</si>
  <si>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https://podminky.urs.cz/item/CS_URS_2023_01/561041111</t>
  </si>
  <si>
    <t>34</t>
  </si>
  <si>
    <t>58530171</t>
  </si>
  <si>
    <t>vápno nehašené CL 90-Q pro úpravu zemin bezprašné</t>
  </si>
  <si>
    <t>-1042491491</t>
  </si>
  <si>
    <t>258,6*0,01062 'Přepočtené koeficientem množství</t>
  </si>
  <si>
    <t>35</t>
  </si>
  <si>
    <t>564831011</t>
  </si>
  <si>
    <t>Podklad ze štěrkodrtě ŠD plochy do 100 m2 tl 100 mm</t>
  </si>
  <si>
    <t>-2013765747</t>
  </si>
  <si>
    <t>Podklad ze štěrkodrti ŠD s rozprostřením a zhutněním plochy jednotlivě do 100 m2, po zhutnění tl. 100 mm</t>
  </si>
  <si>
    <t>https://podminky.urs.cz/item/CS_URS_2023_01/564831011</t>
  </si>
  <si>
    <t>36</t>
  </si>
  <si>
    <t>564851011</t>
  </si>
  <si>
    <t>Podklad ze štěrkodrtě ŠD plochy do 100 m2 tl 150 mm</t>
  </si>
  <si>
    <t>891437242</t>
  </si>
  <si>
    <t>Podklad ze štěrkodrti ŠD s rozprostřením a zhutněním plochy jednotlivě do 100 m2, po zhutnění tl. 150 mm</t>
  </si>
  <si>
    <t>https://podminky.urs.cz/item/CS_URS_2023_01/564851011</t>
  </si>
  <si>
    <t>new_sil_obr*0,5+ZDL_slepec+ZDL_šedá</t>
  </si>
  <si>
    <t>37</t>
  </si>
  <si>
    <t>564861011</t>
  </si>
  <si>
    <t>Podklad ze štěrkodrtě ŠD plochy do 100 m2 tl 200 mm</t>
  </si>
  <si>
    <t>58918191</t>
  </si>
  <si>
    <t>Podklad ze štěrkodrti ŠD s rozprostřením a zhutněním plochy jednotlivě do 100 m2, po zhutnění tl. 200 mm</t>
  </si>
  <si>
    <t>https://podminky.urs.cz/item/CS_URS_2023_01/564861011</t>
  </si>
  <si>
    <t>38</t>
  </si>
  <si>
    <t>565155101</t>
  </si>
  <si>
    <t>Asfaltový beton vrstva podkladní ACP 16 (obalované kamenivo OKS) tl 70 mm š do 1,5 m</t>
  </si>
  <si>
    <t>-1635802276</t>
  </si>
  <si>
    <t>Asfaltový beton vrstva podkladní ACP 16 (obalované kamenivo střednězrnné - OKS) s rozprostřením a zhutněním v pruhu šířky do 1,5 m, po zhutnění tl. 70 mm</t>
  </si>
  <si>
    <t>https://podminky.urs.cz/item/CS_URS_2023_01/565155101</t>
  </si>
  <si>
    <t>39</t>
  </si>
  <si>
    <t>567122114</t>
  </si>
  <si>
    <t>Podklad ze směsi stmelené cementem SC C 8/10 (KSC I) tl 150 mm</t>
  </si>
  <si>
    <t>1586560640</t>
  </si>
  <si>
    <t>Podklad ze směsi stmelené cementem SC bez dilatačních spár, s rozprostřením a zhutněním SC C 8/10 (KSC I), po zhutnění tl. 150 mm</t>
  </si>
  <si>
    <t>https://podminky.urs.cz/item/CS_URS_2023_01/567122114</t>
  </si>
  <si>
    <t>40</t>
  </si>
  <si>
    <t>573191111</t>
  </si>
  <si>
    <t>Postřik infiltrační kationaktivní emulzí v množství 1 kg/m2</t>
  </si>
  <si>
    <t>-1223451882</t>
  </si>
  <si>
    <t>Postřik infiltrační kationaktivní emulzí v množství 1,00 kg/m2</t>
  </si>
  <si>
    <t>https://podminky.urs.cz/item/CS_URS_2023_01/573191111</t>
  </si>
  <si>
    <t>41</t>
  </si>
  <si>
    <t>573211108</t>
  </si>
  <si>
    <t>Postřik živičný spojovací z asfaltu v množství 0,40 kg/m2</t>
  </si>
  <si>
    <t>886482534</t>
  </si>
  <si>
    <t>Postřik spojovací PS bez posypu kamenivem z asfaltu silničního, v množství 0,40 kg/m2</t>
  </si>
  <si>
    <t>https://podminky.urs.cz/item/CS_URS_2023_01/573211108</t>
  </si>
  <si>
    <t>42</t>
  </si>
  <si>
    <t>577144211</t>
  </si>
  <si>
    <t>Asfaltový beton vrstva obrusná ACO 11 (ABS) tř. II tl 50 mm š do 3 m z nemodifikovaného asfaltu</t>
  </si>
  <si>
    <t>-1231996560</t>
  </si>
  <si>
    <t>Asfaltový beton vrstva obrusná ACO 11 (ABS) s rozprostřením a se zhutněním z nemodifikovaného asfaltu v pruhu šířky do 3 m tř. II, po zhutnění tl. 50 mm</t>
  </si>
  <si>
    <t>https://podminky.urs.cz/item/CS_URS_2023_01/577144211</t>
  </si>
  <si>
    <t>43</t>
  </si>
  <si>
    <t>596211111</t>
  </si>
  <si>
    <t>Kladení zámkové dlažby komunikací pro pěší ručně tl 60 mm skupiny A pl přes 50 do 100 m2</t>
  </si>
  <si>
    <t>243221707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</si>
  <si>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</si>
  <si>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https://podminky.urs.cz/item/CS_URS_2023_01/596211111</t>
  </si>
  <si>
    <t>ZDL_slepec+ZDL_šedá</t>
  </si>
  <si>
    <t>44</t>
  </si>
  <si>
    <t>59245018</t>
  </si>
  <si>
    <t>dlažba tvar obdélník betonová 200x100x60mm přírodní</t>
  </si>
  <si>
    <t>582425546</t>
  </si>
  <si>
    <t>156,4*1,03 'Přepočtené koeficientem množství</t>
  </si>
  <si>
    <t>45</t>
  </si>
  <si>
    <t>59245006</t>
  </si>
  <si>
    <t>dlažba tvar obdélník betonová pro nevidomé 200x100x60mm barevná</t>
  </si>
  <si>
    <t>-263783819</t>
  </si>
  <si>
    <t>2,5*1,03 'Přepočtené koeficientem množství</t>
  </si>
  <si>
    <t>Trubní vedení</t>
  </si>
  <si>
    <t>46</t>
  </si>
  <si>
    <t>899231111</t>
  </si>
  <si>
    <t>Výšková úprava uličního vstupu nebo vpusti do 200 mm zvýšením mříže</t>
  </si>
  <si>
    <t>kus</t>
  </si>
  <si>
    <t>-649034593</t>
  </si>
  <si>
    <t>https://podminky.urs.cz/item/CS_URS_2023_01/899231111</t>
  </si>
  <si>
    <t>47</t>
  </si>
  <si>
    <t>899331111</t>
  </si>
  <si>
    <t>Výšková úprava uličního vstupu nebo vpusti do 200 mm zvýšením poklopu</t>
  </si>
  <si>
    <t>-2092582481</t>
  </si>
  <si>
    <t>https://podminky.urs.cz/item/CS_URS_2023_01/899331111</t>
  </si>
  <si>
    <t>48</t>
  </si>
  <si>
    <t>899431111</t>
  </si>
  <si>
    <t>Výšková úprava uličního vstupu nebo vpusti do 200 mm zvýšením krycího hrnce, šoupěte nebo hydrantu</t>
  </si>
  <si>
    <t>935230149</t>
  </si>
  <si>
    <t>Výšková úprava uličního vstupu nebo vpusti do 200 mm zvýšením krycího hrnce, šoupěte nebo hydrantu bez úpravy armatur</t>
  </si>
  <si>
    <t>https://podminky.urs.cz/item/CS_URS_2023_01/899431111</t>
  </si>
  <si>
    <t>Ostatní konstrukce a práce, bourání</t>
  </si>
  <si>
    <t>49</t>
  </si>
  <si>
    <t>916111123</t>
  </si>
  <si>
    <t>Osazení obruby z drobných kostek s boční opěrou do lože z betonu prostého</t>
  </si>
  <si>
    <t>-2084581317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</si>
  <si>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</si>
  <si>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https://podminky.urs.cz/item/CS_URS_2023_01/916111123</t>
  </si>
  <si>
    <t>2,5+4+3,6</t>
  </si>
  <si>
    <t>50</t>
  </si>
  <si>
    <t>58381007</t>
  </si>
  <si>
    <t>kostka štípaná dlažební žula drobná 8/10</t>
  </si>
  <si>
    <t>137931938</t>
  </si>
  <si>
    <t>10,1*0,1 'Přepočtené koeficientem množství</t>
  </si>
  <si>
    <t>51</t>
  </si>
  <si>
    <t>916131213</t>
  </si>
  <si>
    <t>Osazení silničního obrubníku betonového stojatého s boční opěrou do lože z betonu prostého</t>
  </si>
  <si>
    <t>-1018457940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</si>
  <si>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</si>
  <si>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</si>
  <si>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3,6+34,3+2,9+7,3+2,5</t>
  </si>
  <si>
    <t>52</t>
  </si>
  <si>
    <t>59217030</t>
  </si>
  <si>
    <t>obrubník betonový silniční přechodový 1000x150x150-250mm</t>
  </si>
  <si>
    <t>-920867833</t>
  </si>
  <si>
    <t>8*1,02 'Přepočtené koeficientem množství</t>
  </si>
  <si>
    <t>53</t>
  </si>
  <si>
    <t>59217029</t>
  </si>
  <si>
    <t>obrubník betonový silniční nájezdový 1000x150x150mm</t>
  </si>
  <si>
    <t>-263445812</t>
  </si>
  <si>
    <t>7,4*1,02 'Přepočtené koeficientem množství</t>
  </si>
  <si>
    <t>54</t>
  </si>
  <si>
    <t>59217031</t>
  </si>
  <si>
    <t>obrubník betonový silniční 1000x150x250mm</t>
  </si>
  <si>
    <t>-848776284</t>
  </si>
  <si>
    <t>35,2*1,02 'Přepočtené koeficientem množství</t>
  </si>
  <si>
    <t>55</t>
  </si>
  <si>
    <t>916231213</t>
  </si>
  <si>
    <t>Osazení chodníkového obrubníku betonového stojatého s boční opěrou do lože z betonu prostého</t>
  </si>
  <si>
    <t>554632655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</si>
  <si>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</si>
  <si>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</si>
  <si>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1,4+5,1+5,1+14,2+6,8+36,4+48,2</t>
  </si>
  <si>
    <t>56</t>
  </si>
  <si>
    <t>59217017</t>
  </si>
  <si>
    <t>obrubník betonový chodníkový 1000x100x250mm</t>
  </si>
  <si>
    <t>271355051</t>
  </si>
  <si>
    <t>117,2*1,02 'Přepočtené koeficientem množství</t>
  </si>
  <si>
    <t>57</t>
  </si>
  <si>
    <t>919112212</t>
  </si>
  <si>
    <t>Řezání spár pro vytvoření komůrky š 10 mm hl 20 mm pro těsnící zálivku v živičném krytu</t>
  </si>
  <si>
    <t>1484311085</t>
  </si>
  <si>
    <t>Řezání dilatačních spár v živičném krytu vytvoření komůrky pro těsnící zálivku šířky 10 mm, hloubky 20 mm</t>
  </si>
  <si>
    <t>https://podminky.urs.cz/item/CS_URS_2023_01/919112212</t>
  </si>
  <si>
    <t>34,3+4*0,4+2,6+2,7</t>
  </si>
  <si>
    <t>58</t>
  </si>
  <si>
    <t>919121111</t>
  </si>
  <si>
    <t>Těsnění spár zálivkou za studena pro komůrky š 10 mm hl 20 mm s těsnicím profilem</t>
  </si>
  <si>
    <t>-470559646</t>
  </si>
  <si>
    <t>Utěsnění dilatačních spár zálivkou za studena v cementobetonovém nebo živičném krytu včetně adhezního nátěru s těsnicím profilem pod zálivkou, pro komůrky šířky 10 mm, hloubky 20 mm</t>
  </si>
  <si>
    <t>https://podminky.urs.cz/item/CS_URS_2023_01/919121111</t>
  </si>
  <si>
    <t>59</t>
  </si>
  <si>
    <t>919735111</t>
  </si>
  <si>
    <t>Řezání stávajícího živičného krytu hl do 50 mm</t>
  </si>
  <si>
    <t>-1178852481</t>
  </si>
  <si>
    <t>Řezání stávajícího živičného krytu nebo podkladu hloubky do 50 mm</t>
  </si>
  <si>
    <t>https://podminky.urs.cz/item/CS_URS_2023_01/919735111</t>
  </si>
  <si>
    <t>60</t>
  </si>
  <si>
    <t>979024443</t>
  </si>
  <si>
    <t>Očištění vybouraných obrubníků a krajníků silničních</t>
  </si>
  <si>
    <t>-863724639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</si>
  <si>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</si>
  <si>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https://podminky.urs.cz/item/CS_URS_2023_01/979024443</t>
  </si>
  <si>
    <t>997</t>
  </si>
  <si>
    <t>Přesun sutě</t>
  </si>
  <si>
    <t>61</t>
  </si>
  <si>
    <t>997221551</t>
  </si>
  <si>
    <t>Vodorovná doprava suti ze sypkých materiálů do 1 km</t>
  </si>
  <si>
    <t>1203230755</t>
  </si>
  <si>
    <t>Vodorovná doprava suti bez naložení, ale se složením a s hrubým urovnáním ze sypkých materiálů, na vzdálenost do 1 km</t>
  </si>
  <si>
    <t>https://podminky.urs.cz/item/CS_URS_2023_01/997221551</t>
  </si>
  <si>
    <t>62</t>
  </si>
  <si>
    <t>997221559</t>
  </si>
  <si>
    <t>Příplatek ZKD 1 km u vodorovné dopravy suti ze sypkých materiálů</t>
  </si>
  <si>
    <t>1169901639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</si>
  <si>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</si>
  <si>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</si>
  <si>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3*177,428</t>
  </si>
  <si>
    <t>18*(sklad_živic+sklad_štěrk)</t>
  </si>
  <si>
    <t>63</t>
  </si>
  <si>
    <t>997221645</t>
  </si>
  <si>
    <t>Poplatek za uložení na skládce (skládkovné) odpadu asfaltového bez dehtu kód odpadu 17 03 02</t>
  </si>
  <si>
    <t>-1955250764</t>
  </si>
  <si>
    <t>Poplatek za uložení stavebního odpadu na skládce (skládkovné) asfaltového bez obsahu dehtu zatříděného do Katalogu odpadů pod kódem 17 03 02</t>
  </si>
  <si>
    <t>https://podminky.urs.cz/item/CS_URS_2023_01/997221645</t>
  </si>
  <si>
    <t>14,024+3,652</t>
  </si>
  <si>
    <t>64</t>
  </si>
  <si>
    <t>997221861</t>
  </si>
  <si>
    <t>Poplatek za uložení stavebního odpadu na recyklační skládce (skládkovné) z prostého betonu pod kódem 17 01 01</t>
  </si>
  <si>
    <t>-1837967881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</si>
  <si>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</si>
  <si>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</si>
  <si>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1,148+46,508+1,918+10,373+3,724</t>
  </si>
  <si>
    <t>65</t>
  </si>
  <si>
    <t>997221873</t>
  </si>
  <si>
    <t>-121331963</t>
  </si>
  <si>
    <t>https://podminky.urs.cz/item/CS_URS_2023_01/997221873</t>
  </si>
  <si>
    <t>41,499+44,28+7,304</t>
  </si>
  <si>
    <t>998</t>
  </si>
  <si>
    <t>Přesun hmot</t>
  </si>
  <si>
    <t>66</t>
  </si>
  <si>
    <t>998223011</t>
  </si>
  <si>
    <t>Přesun hmot pro pozemní komunikace s krytem dlážděným</t>
  </si>
  <si>
    <t>1808042826</t>
  </si>
  <si>
    <t>Přesun hmot pro pozemní komunikace s krytem dlážděným dopravní vzdálenost do 200 m jakékoliv délky objektu</t>
  </si>
  <si>
    <t>https://podminky.urs.cz/item/CS_URS_2023_01/998223011</t>
  </si>
  <si>
    <t>PSV</t>
  </si>
  <si>
    <t>Práce a dodávky PSV</t>
  </si>
  <si>
    <t>711</t>
  </si>
  <si>
    <t>Izolace proti vodě, vlhkosti a plynům</t>
  </si>
  <si>
    <t>67</t>
  </si>
  <si>
    <t xml:space="preserve">711132101_x000D_
</t>
  </si>
  <si>
    <t>Provedení izolace proti zemní vhkosti pásy na sucho svislé AIP nebo tkaninou</t>
  </si>
  <si>
    <t>1208075040</t>
  </si>
  <si>
    <t>0,5*(5,3+49,8+3,1)</t>
  </si>
  <si>
    <t>68</t>
  </si>
  <si>
    <t>28323005</t>
  </si>
  <si>
    <t>fólie profilovaná (nopová) drenážní HDPE s výškou nopů 8mm</t>
  </si>
  <si>
    <t>-1195232842</t>
  </si>
  <si>
    <t>29,1*1,15 'Přepočtené koeficientem množství</t>
  </si>
  <si>
    <t>VRN</t>
  </si>
  <si>
    <t>Vedlejší rozpočtové náklady</t>
  </si>
  <si>
    <t>69</t>
  </si>
  <si>
    <t>01110300R</t>
  </si>
  <si>
    <t>Geologický průzkum - zjištění hutnitelnosti podložní zeminy</t>
  </si>
  <si>
    <t>Kč</t>
  </si>
  <si>
    <t>1024</t>
  </si>
  <si>
    <t>-639511795</t>
  </si>
  <si>
    <t>Průzkumné, geodetické a projektové práce průzkumné práce geotechnický průzkum Geologický průzkum - zjištění hutnitelnosti podložní zeminy</t>
  </si>
  <si>
    <t>70</t>
  </si>
  <si>
    <t>03440300R</t>
  </si>
  <si>
    <t>Mont. a demont. přechod. značení, vč. pronájmu, staveniště</t>
  </si>
  <si>
    <t>měsíc</t>
  </si>
  <si>
    <t>528945751</t>
  </si>
  <si>
    <t>P</t>
  </si>
  <si>
    <t>Poznámka k položce:_x000D_
Zapůjčení souboru dopravního značení dle výkresové dokumentace._x000D_
Osazení přechodného dopravního značení._x000D_
Odstranění přechodného dopravního značení._x000D_
Odvoz zapůjčeného značení do místa půjčovny</t>
  </si>
  <si>
    <t>VRN1</t>
  </si>
  <si>
    <t>Průzkumné, geodetické a projektové práce</t>
  </si>
  <si>
    <t>71</t>
  </si>
  <si>
    <t>012103000</t>
  </si>
  <si>
    <t>Geodetické práce před výstavbou</t>
  </si>
  <si>
    <t>…</t>
  </si>
  <si>
    <t>573174029</t>
  </si>
  <si>
    <t>https://podminky.urs.cz/item/CS_URS_2023_01/012103000</t>
  </si>
  <si>
    <t>72</t>
  </si>
  <si>
    <t>012203000</t>
  </si>
  <si>
    <t>Geodetické práce při provádění stavby</t>
  </si>
  <si>
    <t>1606873171</t>
  </si>
  <si>
    <t>https://podminky.urs.cz/item/CS_URS_2023_01/012203000</t>
  </si>
  <si>
    <t>73</t>
  </si>
  <si>
    <t>012303000</t>
  </si>
  <si>
    <t>Geodetické práce po výstavbě</t>
  </si>
  <si>
    <t>551690648</t>
  </si>
  <si>
    <t>https://podminky.urs.cz/item/CS_URS_2023_01/012303000</t>
  </si>
  <si>
    <t>74</t>
  </si>
  <si>
    <t>01320300R</t>
  </si>
  <si>
    <t>Fotodokumentace stavenistě před zahájením stavebních prací</t>
  </si>
  <si>
    <t>537592730</t>
  </si>
  <si>
    <t>Průzkumné, geodetické a projektové práce projektové práce dokumentace stavby (výkresová a textová) Fotodokumentace stavenistě před zahájením stavebních prací</t>
  </si>
  <si>
    <t>Poznámka k položce:_x000D_
Zhotovitel provede v součinnosti s investorem fotodokumentaci zájmového území. Fotodokumentace se uloží na 2 CD a ty se uloží jednou u zhotovitele a jednou u investora. Fotodokumentace se provede před zahájením prací a dle potřeby i v průběhu prací.</t>
  </si>
  <si>
    <t>75</t>
  </si>
  <si>
    <t>013254000</t>
  </si>
  <si>
    <t>Dokumentace skutečného provedení stavby</t>
  </si>
  <si>
    <t>-56391175</t>
  </si>
  <si>
    <t>https://podminky.urs.cz/item/CS_URS_2023_01/013254000</t>
  </si>
  <si>
    <t>VRN3</t>
  </si>
  <si>
    <t>Zařízení staveniště</t>
  </si>
  <si>
    <t>76</t>
  </si>
  <si>
    <t>030001000</t>
  </si>
  <si>
    <t>-38680995</t>
  </si>
  <si>
    <t>https://podminky.urs.cz/item/CS_URS_2023_01/030001000</t>
  </si>
  <si>
    <t>77</t>
  </si>
  <si>
    <t>034103000</t>
  </si>
  <si>
    <t>Oplocení staveniště</t>
  </si>
  <si>
    <t>-1897615857</t>
  </si>
  <si>
    <t>https://podminky.urs.cz/item/CS_URS_2023_01/034103000</t>
  </si>
  <si>
    <t>78</t>
  </si>
  <si>
    <t>034203000</t>
  </si>
  <si>
    <t>Opatření na ochranu pozemků sousedních se staveništěm</t>
  </si>
  <si>
    <t>669984289</t>
  </si>
  <si>
    <t>https://podminky.urs.cz/item/CS_URS_2023_01/034203000</t>
  </si>
  <si>
    <t>79</t>
  </si>
  <si>
    <t>03430300R</t>
  </si>
  <si>
    <t xml:space="preserve">Zabezpečení vstupů do nemovistosti sousedící se stavbou </t>
  </si>
  <si>
    <t>ks</t>
  </si>
  <si>
    <t>-1496200682</t>
  </si>
  <si>
    <t>Zařízení staveniště zabezpečení staveniště Zabezpečení vstupů do nemovitosti sousedící se stavbou</t>
  </si>
  <si>
    <t>Poznámka k položce:_x000D_
Osazení provizorního přemostění výkopové jámy_x000D_
na šířku 1,0 m._x000D_
Délka přemostění 2,0 m._x000D_
Osazení zábradlí délky 2,0 m._x000D_
Přemostění z materiálu plech nebo dřevo.</t>
  </si>
  <si>
    <t>80</t>
  </si>
  <si>
    <t>034503000</t>
  </si>
  <si>
    <t>Informační tabule na staveništi</t>
  </si>
  <si>
    <t>1815063862</t>
  </si>
  <si>
    <t>https://podminky.urs.cz/item/CS_URS_2023_01/034503000</t>
  </si>
  <si>
    <t>81</t>
  </si>
  <si>
    <t>039002000</t>
  </si>
  <si>
    <t>Zrušení zařízení staveniště</t>
  </si>
  <si>
    <t>1406412532</t>
  </si>
  <si>
    <t>https://podminky.urs.cz/item/CS_URS_2023_01/039002000</t>
  </si>
  <si>
    <t>VRN4</t>
  </si>
  <si>
    <t>Inženýrská činnost</t>
  </si>
  <si>
    <t>82</t>
  </si>
  <si>
    <t>04319400x</t>
  </si>
  <si>
    <t>Zkouška únosnosti zemní pláně</t>
  </si>
  <si>
    <t>Ks</t>
  </si>
  <si>
    <t>-598625896</t>
  </si>
  <si>
    <t>Inženýrská činnost zkoušky a ostatní měření zkoušky Zkouška únosnosti zemní pláně</t>
  </si>
  <si>
    <t>VRN9</t>
  </si>
  <si>
    <t>Ostatní náklady</t>
  </si>
  <si>
    <t>83</t>
  </si>
  <si>
    <t>09000100R</t>
  </si>
  <si>
    <t>Vytýčení inženýrských sítí před zahájením výstavby (v průběhu výstavby)</t>
  </si>
  <si>
    <t>-574173949</t>
  </si>
  <si>
    <t>Základní rozdělení průvodních činností a nákladů Vytýčení inženýrských sítí před zahájením výstavby (v průběhu výstavby)</t>
  </si>
  <si>
    <t>Poznámka k položce:_x000D_
Úhrada správcům inženýrských sítí za vytýčení jednotlivých podzemních a nadzemních vedení_x000D_
Úhrada správcům inženýrských sítí za případné další stanovení podmínek ochrany a zajištění inženýrských sítí dotčených stavbou</t>
  </si>
  <si>
    <t>SEZNAM FIGUR</t>
  </si>
  <si>
    <t>Výměra</t>
  </si>
  <si>
    <t>Použití figury:</t>
  </si>
  <si>
    <t>0,5*new_chod_obr+ZDL_slepec+ZDL_šedá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</si>
</sst>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/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32251101" TargetMode="External"/><Relationship Id="rId18" Type="http://schemas.openxmlformats.org/officeDocument/2006/relationships/hyperlink" Target="https://podminky.urs.cz/item/CS_URS_2023_01/167151101" TargetMode="External"/><Relationship Id="rId26" Type="http://schemas.openxmlformats.org/officeDocument/2006/relationships/hyperlink" Target="https://podminky.urs.cz/item/CS_URS_2023_01/182251101" TargetMode="External"/><Relationship Id="rId39" Type="http://schemas.openxmlformats.org/officeDocument/2006/relationships/hyperlink" Target="https://podminky.urs.cz/item/CS_URS_2023_01/899231111" TargetMode="External"/><Relationship Id="rId21" Type="http://schemas.openxmlformats.org/officeDocument/2006/relationships/hyperlink" Target="https://podminky.urs.cz/item/CS_URS_2023_01/171251201" TargetMode="External"/><Relationship Id="rId34" Type="http://schemas.openxmlformats.org/officeDocument/2006/relationships/hyperlink" Target="https://podminky.urs.cz/item/CS_URS_2023_01/567122114" TargetMode="External"/><Relationship Id="rId42" Type="http://schemas.openxmlformats.org/officeDocument/2006/relationships/hyperlink" Target="https://podminky.urs.cz/item/CS_URS_2023_01/916111123" TargetMode="External"/><Relationship Id="rId47" Type="http://schemas.openxmlformats.org/officeDocument/2006/relationships/hyperlink" Target="https://podminky.urs.cz/item/CS_URS_2023_01/919735111" TargetMode="External"/><Relationship Id="rId50" Type="http://schemas.openxmlformats.org/officeDocument/2006/relationships/hyperlink" Target="https://podminky.urs.cz/item/CS_URS_2023_01/997221559" TargetMode="External"/><Relationship Id="rId55" Type="http://schemas.openxmlformats.org/officeDocument/2006/relationships/hyperlink" Target="https://podminky.urs.cz/item/CS_URS_2023_01/012103000" TargetMode="External"/><Relationship Id="rId63" Type="http://schemas.openxmlformats.org/officeDocument/2006/relationships/hyperlink" Target="https://podminky.urs.cz/item/CS_URS_2023_01/039002000" TargetMode="External"/><Relationship Id="rId7" Type="http://schemas.openxmlformats.org/officeDocument/2006/relationships/hyperlink" Target="https://podminky.urs.cz/item/CS_URS_2023_01/113107331" TargetMode="External"/><Relationship Id="rId2" Type="http://schemas.openxmlformats.org/officeDocument/2006/relationships/hyperlink" Target="https://podminky.urs.cz/item/CS_URS_2023_01/113107162" TargetMode="External"/><Relationship Id="rId16" Type="http://schemas.openxmlformats.org/officeDocument/2006/relationships/hyperlink" Target="https://podminky.urs.cz/item/CS_URS_2023_01/162751117" TargetMode="External"/><Relationship Id="rId20" Type="http://schemas.openxmlformats.org/officeDocument/2006/relationships/hyperlink" Target="https://podminky.urs.cz/item/CS_URS_2023_01/171251101" TargetMode="External"/><Relationship Id="rId29" Type="http://schemas.openxmlformats.org/officeDocument/2006/relationships/hyperlink" Target="https://podminky.urs.cz/item/CS_URS_2023_01/561041111" TargetMode="External"/><Relationship Id="rId41" Type="http://schemas.openxmlformats.org/officeDocument/2006/relationships/hyperlink" Target="https://podminky.urs.cz/item/CS_URS_2023_01/899431111" TargetMode="External"/><Relationship Id="rId54" Type="http://schemas.openxmlformats.org/officeDocument/2006/relationships/hyperlink" Target="https://podminky.urs.cz/item/CS_URS_2023_01/998223011" TargetMode="External"/><Relationship Id="rId62" Type="http://schemas.openxmlformats.org/officeDocument/2006/relationships/hyperlink" Target="https://podminky.urs.cz/item/CS_URS_2023_01/034503000" TargetMode="External"/><Relationship Id="rId1" Type="http://schemas.openxmlformats.org/officeDocument/2006/relationships/hyperlink" Target="https://podminky.urs.cz/item/CS_URS_2023_01/113106132" TargetMode="External"/><Relationship Id="rId6" Type="http://schemas.openxmlformats.org/officeDocument/2006/relationships/hyperlink" Target="https://podminky.urs.cz/item/CS_URS_2023_01/113107323" TargetMode="External"/><Relationship Id="rId11" Type="http://schemas.openxmlformats.org/officeDocument/2006/relationships/hyperlink" Target="https://podminky.urs.cz/item/CS_URS_2023_01/122151401" TargetMode="External"/><Relationship Id="rId24" Type="http://schemas.openxmlformats.org/officeDocument/2006/relationships/hyperlink" Target="https://podminky.urs.cz/item/CS_URS_2023_01/181411131" TargetMode="External"/><Relationship Id="rId32" Type="http://schemas.openxmlformats.org/officeDocument/2006/relationships/hyperlink" Target="https://podminky.urs.cz/item/CS_URS_2023_01/564861011" TargetMode="External"/><Relationship Id="rId37" Type="http://schemas.openxmlformats.org/officeDocument/2006/relationships/hyperlink" Target="https://podminky.urs.cz/item/CS_URS_2023_01/577144211" TargetMode="External"/><Relationship Id="rId40" Type="http://schemas.openxmlformats.org/officeDocument/2006/relationships/hyperlink" Target="https://podminky.urs.cz/item/CS_URS_2023_01/899331111" TargetMode="External"/><Relationship Id="rId45" Type="http://schemas.openxmlformats.org/officeDocument/2006/relationships/hyperlink" Target="https://podminky.urs.cz/item/CS_URS_2023_01/919112212" TargetMode="External"/><Relationship Id="rId53" Type="http://schemas.openxmlformats.org/officeDocument/2006/relationships/hyperlink" Target="https://podminky.urs.cz/item/CS_URS_2023_01/997221873" TargetMode="External"/><Relationship Id="rId58" Type="http://schemas.openxmlformats.org/officeDocument/2006/relationships/hyperlink" Target="https://podminky.urs.cz/item/CS_URS_2023_01/013254000" TargetMode="External"/><Relationship Id="rId5" Type="http://schemas.openxmlformats.org/officeDocument/2006/relationships/hyperlink" Target="https://podminky.urs.cz/item/CS_URS_2023_01/113107312" TargetMode="External"/><Relationship Id="rId15" Type="http://schemas.openxmlformats.org/officeDocument/2006/relationships/hyperlink" Target="https://podminky.urs.cz/item/CS_URS_2023_01/162651112" TargetMode="External"/><Relationship Id="rId23" Type="http://schemas.openxmlformats.org/officeDocument/2006/relationships/hyperlink" Target="https://podminky.urs.cz/item/CS_URS_2023_01/181311103" TargetMode="External"/><Relationship Id="rId28" Type="http://schemas.openxmlformats.org/officeDocument/2006/relationships/hyperlink" Target="https://podminky.urs.cz/item/CS_URS_2023_01/184911311" TargetMode="External"/><Relationship Id="rId36" Type="http://schemas.openxmlformats.org/officeDocument/2006/relationships/hyperlink" Target="https://podminky.urs.cz/item/CS_URS_2023_01/573211108" TargetMode="External"/><Relationship Id="rId49" Type="http://schemas.openxmlformats.org/officeDocument/2006/relationships/hyperlink" Target="https://podminky.urs.cz/item/CS_URS_2023_01/997221551" TargetMode="External"/><Relationship Id="rId57" Type="http://schemas.openxmlformats.org/officeDocument/2006/relationships/hyperlink" Target="https://podminky.urs.cz/item/CS_URS_2023_01/012303000" TargetMode="External"/><Relationship Id="rId61" Type="http://schemas.openxmlformats.org/officeDocument/2006/relationships/hyperlink" Target="https://podminky.urs.cz/item/CS_URS_2023_01/034203000" TargetMode="External"/><Relationship Id="rId10" Type="http://schemas.openxmlformats.org/officeDocument/2006/relationships/hyperlink" Target="https://podminky.urs.cz/item/CS_URS_2023_01/113204111" TargetMode="External"/><Relationship Id="rId19" Type="http://schemas.openxmlformats.org/officeDocument/2006/relationships/hyperlink" Target="https://podminky.urs.cz/item/CS_URS_2023_01/171201231" TargetMode="External"/><Relationship Id="rId31" Type="http://schemas.openxmlformats.org/officeDocument/2006/relationships/hyperlink" Target="https://podminky.urs.cz/item/CS_URS_2023_01/564851011" TargetMode="External"/><Relationship Id="rId44" Type="http://schemas.openxmlformats.org/officeDocument/2006/relationships/hyperlink" Target="https://podminky.urs.cz/item/CS_URS_2023_01/916231213" TargetMode="External"/><Relationship Id="rId52" Type="http://schemas.openxmlformats.org/officeDocument/2006/relationships/hyperlink" Target="https://podminky.urs.cz/item/CS_URS_2023_01/997221861" TargetMode="External"/><Relationship Id="rId60" Type="http://schemas.openxmlformats.org/officeDocument/2006/relationships/hyperlink" Target="https://podminky.urs.cz/item/CS_URS_2023_01/034103000" TargetMode="External"/><Relationship Id="rId65" Type="http://schemas.openxmlformats.org/officeDocument/2006/relationships/drawing" Target="../drawings/drawing2.xml"/><Relationship Id="rId4" Type="http://schemas.openxmlformats.org/officeDocument/2006/relationships/hyperlink" Target="https://podminky.urs.cz/item/CS_URS_2023_01/113107181" TargetMode="External"/><Relationship Id="rId9" Type="http://schemas.openxmlformats.org/officeDocument/2006/relationships/hyperlink" Target="https://podminky.urs.cz/item/CS_URS_2023_01/113202111" TargetMode="External"/><Relationship Id="rId14" Type="http://schemas.openxmlformats.org/officeDocument/2006/relationships/hyperlink" Target="https://podminky.urs.cz/item/CS_URS_2023_01/162651111" TargetMode="External"/><Relationship Id="rId22" Type="http://schemas.openxmlformats.org/officeDocument/2006/relationships/hyperlink" Target="https://podminky.urs.cz/item/CS_URS_2023_01/181101132" TargetMode="External"/><Relationship Id="rId27" Type="http://schemas.openxmlformats.org/officeDocument/2006/relationships/hyperlink" Target="https://podminky.urs.cz/item/CS_URS_2023_01/184911161" TargetMode="External"/><Relationship Id="rId30" Type="http://schemas.openxmlformats.org/officeDocument/2006/relationships/hyperlink" Target="https://podminky.urs.cz/item/CS_URS_2023_01/564831011" TargetMode="External"/><Relationship Id="rId35" Type="http://schemas.openxmlformats.org/officeDocument/2006/relationships/hyperlink" Target="https://podminky.urs.cz/item/CS_URS_2023_01/573191111" TargetMode="External"/><Relationship Id="rId43" Type="http://schemas.openxmlformats.org/officeDocument/2006/relationships/hyperlink" Target="https://podminky.urs.cz/item/CS_URS_2023_01/916131213" TargetMode="External"/><Relationship Id="rId48" Type="http://schemas.openxmlformats.org/officeDocument/2006/relationships/hyperlink" Target="https://podminky.urs.cz/item/CS_URS_2023_01/979024443" TargetMode="External"/><Relationship Id="rId56" Type="http://schemas.openxmlformats.org/officeDocument/2006/relationships/hyperlink" Target="https://podminky.urs.cz/item/CS_URS_2023_01/012203000" TargetMode="External"/><Relationship Id="rId64" Type="http://schemas.openxmlformats.org/officeDocument/2006/relationships/printerSettings" Target="../printerSettings/printerSettings1.bin"/><Relationship Id="rId8" Type="http://schemas.openxmlformats.org/officeDocument/2006/relationships/hyperlink" Target="https://podminky.urs.cz/item/CS_URS_2023_01/113107342" TargetMode="External"/><Relationship Id="rId51" Type="http://schemas.openxmlformats.org/officeDocument/2006/relationships/hyperlink" Target="https://podminky.urs.cz/item/CS_URS_2023_01/997221645" TargetMode="External"/><Relationship Id="rId3" Type="http://schemas.openxmlformats.org/officeDocument/2006/relationships/hyperlink" Target="https://podminky.urs.cz/item/CS_URS_2023_01/113107171" TargetMode="External"/><Relationship Id="rId12" Type="http://schemas.openxmlformats.org/officeDocument/2006/relationships/hyperlink" Target="https://podminky.urs.cz/item/CS_URS_2023_01/122252203" TargetMode="External"/><Relationship Id="rId17" Type="http://schemas.openxmlformats.org/officeDocument/2006/relationships/hyperlink" Target="https://podminky.urs.cz/item/CS_URS_2023_01/162751119" TargetMode="External"/><Relationship Id="rId25" Type="http://schemas.openxmlformats.org/officeDocument/2006/relationships/hyperlink" Target="https://podminky.urs.cz/item/CS_URS_2023_01/181951112" TargetMode="External"/><Relationship Id="rId33" Type="http://schemas.openxmlformats.org/officeDocument/2006/relationships/hyperlink" Target="https://podminky.urs.cz/item/CS_URS_2023_01/565155101" TargetMode="External"/><Relationship Id="rId38" Type="http://schemas.openxmlformats.org/officeDocument/2006/relationships/hyperlink" Target="https://podminky.urs.cz/item/CS_URS_2023_01/596211111" TargetMode="External"/><Relationship Id="rId46" Type="http://schemas.openxmlformats.org/officeDocument/2006/relationships/hyperlink" Target="https://podminky.urs.cz/item/CS_URS_2023_01/919121111" TargetMode="External"/><Relationship Id="rId59" Type="http://schemas.openxmlformats.org/officeDocument/2006/relationships/hyperlink" Target="https://podminky.urs.cz/item/CS_URS_2023_01/030001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53"/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5" t="s">
        <v>14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1"/>
      <c r="AL5" s="21"/>
      <c r="AM5" s="21"/>
      <c r="AN5" s="21"/>
      <c r="AO5" s="21"/>
      <c r="AP5" s="21"/>
      <c r="AQ5" s="21"/>
      <c r="AR5" s="19"/>
      <c r="BE5" s="28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7" t="s">
        <v>17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1"/>
      <c r="AL6" s="21"/>
      <c r="AM6" s="21"/>
      <c r="AN6" s="21"/>
      <c r="AO6" s="21"/>
      <c r="AP6" s="21"/>
      <c r="AQ6" s="21"/>
      <c r="AR6" s="19"/>
      <c r="BE6" s="28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83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8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3"/>
      <c r="BS9" s="16" t="s">
        <v>6</v>
      </c>
    </row>
    <row r="10" spans="1:74" s="1" customFormat="1" ht="12" customHeight="1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1</v>
      </c>
      <c r="AO10" s="21"/>
      <c r="AP10" s="21"/>
      <c r="AQ10" s="21"/>
      <c r="AR10" s="19"/>
      <c r="BE10" s="28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1</v>
      </c>
      <c r="AO11" s="21"/>
      <c r="AP11" s="21"/>
      <c r="AQ11" s="21"/>
      <c r="AR11" s="19"/>
      <c r="BE11" s="28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3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31</v>
      </c>
      <c r="AO13" s="21"/>
      <c r="AP13" s="21"/>
      <c r="AQ13" s="21"/>
      <c r="AR13" s="19"/>
      <c r="BE13" s="283"/>
      <c r="BS13" s="16" t="s">
        <v>6</v>
      </c>
    </row>
    <row r="14" spans="1:74" ht="12.75">
      <c r="B14" s="20"/>
      <c r="C14" s="21"/>
      <c r="D14" s="21"/>
      <c r="E14" s="288" t="s">
        <v>31</v>
      </c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28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3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1</v>
      </c>
      <c r="AO16" s="21"/>
      <c r="AP16" s="21"/>
      <c r="AQ16" s="21"/>
      <c r="AR16" s="19"/>
      <c r="BE16" s="28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</v>
      </c>
      <c r="AO17" s="21"/>
      <c r="AP17" s="21"/>
      <c r="AQ17" s="21"/>
      <c r="AR17" s="19"/>
      <c r="BE17" s="283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3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36</v>
      </c>
      <c r="AO19" s="21"/>
      <c r="AP19" s="21"/>
      <c r="AQ19" s="21"/>
      <c r="AR19" s="19"/>
      <c r="BE19" s="28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283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3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3"/>
    </row>
    <row r="23" spans="1:71" s="1" customFormat="1" ht="95.25" customHeight="1">
      <c r="B23" s="20"/>
      <c r="C23" s="21"/>
      <c r="D23" s="21"/>
      <c r="E23" s="290" t="s">
        <v>38</v>
      </c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O23" s="21"/>
      <c r="AP23" s="21"/>
      <c r="AQ23" s="21"/>
      <c r="AR23" s="19"/>
      <c r="BE23" s="28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3"/>
    </row>
    <row r="26" spans="1:71" s="2" customFormat="1" ht="25.9" customHeight="1">
      <c r="A26" s="33"/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1">
        <f>ROUND(AG94,2)</f>
        <v>0</v>
      </c>
      <c r="AL26" s="292"/>
      <c r="AM26" s="292"/>
      <c r="AN26" s="292"/>
      <c r="AO26" s="292"/>
      <c r="AP26" s="35"/>
      <c r="AQ26" s="35"/>
      <c r="AR26" s="38"/>
      <c r="BE26" s="28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3" t="s">
        <v>40</v>
      </c>
      <c r="M28" s="293"/>
      <c r="N28" s="293"/>
      <c r="O28" s="293"/>
      <c r="P28" s="293"/>
      <c r="Q28" s="35"/>
      <c r="R28" s="35"/>
      <c r="S28" s="35"/>
      <c r="T28" s="35"/>
      <c r="U28" s="35"/>
      <c r="V28" s="35"/>
      <c r="W28" s="293" t="s">
        <v>41</v>
      </c>
      <c r="X28" s="293"/>
      <c r="Y28" s="293"/>
      <c r="Z28" s="293"/>
      <c r="AA28" s="293"/>
      <c r="AB28" s="293"/>
      <c r="AC28" s="293"/>
      <c r="AD28" s="293"/>
      <c r="AE28" s="293"/>
      <c r="AF28" s="35"/>
      <c r="AG28" s="35"/>
      <c r="AH28" s="35"/>
      <c r="AI28" s="35"/>
      <c r="AJ28" s="35"/>
      <c r="AK28" s="293" t="s">
        <v>42</v>
      </c>
      <c r="AL28" s="293"/>
      <c r="AM28" s="293"/>
      <c r="AN28" s="293"/>
      <c r="AO28" s="293"/>
      <c r="AP28" s="35"/>
      <c r="AQ28" s="35"/>
      <c r="AR28" s="38"/>
      <c r="BE28" s="283"/>
    </row>
    <row r="29" spans="1:71" s="3" customFormat="1" ht="14.45" customHeight="1">
      <c r="B29" s="39"/>
      <c r="C29" s="40"/>
      <c r="D29" s="28" t="s">
        <v>43</v>
      </c>
      <c r="E29" s="40"/>
      <c r="F29" s="28" t="s">
        <v>44</v>
      </c>
      <c r="G29" s="40"/>
      <c r="H29" s="40"/>
      <c r="I29" s="40"/>
      <c r="J29" s="40"/>
      <c r="K29" s="40"/>
      <c r="L29" s="277">
        <v>0.21</v>
      </c>
      <c r="M29" s="276"/>
      <c r="N29" s="276"/>
      <c r="O29" s="276"/>
      <c r="P29" s="276"/>
      <c r="Q29" s="40"/>
      <c r="R29" s="40"/>
      <c r="S29" s="40"/>
      <c r="T29" s="40"/>
      <c r="U29" s="40"/>
      <c r="V29" s="40"/>
      <c r="W29" s="275">
        <f>ROUND(AZ94, 2)</f>
        <v>0</v>
      </c>
      <c r="X29" s="276"/>
      <c r="Y29" s="276"/>
      <c r="Z29" s="276"/>
      <c r="AA29" s="276"/>
      <c r="AB29" s="276"/>
      <c r="AC29" s="276"/>
      <c r="AD29" s="276"/>
      <c r="AE29" s="276"/>
      <c r="AF29" s="40"/>
      <c r="AG29" s="40"/>
      <c r="AH29" s="40"/>
      <c r="AI29" s="40"/>
      <c r="AJ29" s="40"/>
      <c r="AK29" s="275">
        <f>ROUND(AV94, 2)</f>
        <v>0</v>
      </c>
      <c r="AL29" s="276"/>
      <c r="AM29" s="276"/>
      <c r="AN29" s="276"/>
      <c r="AO29" s="276"/>
      <c r="AP29" s="40"/>
      <c r="AQ29" s="40"/>
      <c r="AR29" s="41"/>
      <c r="BE29" s="284"/>
    </row>
    <row r="30" spans="1:71" s="3" customFormat="1" ht="14.45" customHeight="1">
      <c r="B30" s="39"/>
      <c r="C30" s="40"/>
      <c r="D30" s="40"/>
      <c r="E30" s="40"/>
      <c r="F30" s="28" t="s">
        <v>45</v>
      </c>
      <c r="G30" s="40"/>
      <c r="H30" s="40"/>
      <c r="I30" s="40"/>
      <c r="J30" s="40"/>
      <c r="K30" s="40"/>
      <c r="L30" s="277">
        <v>0.15</v>
      </c>
      <c r="M30" s="276"/>
      <c r="N30" s="276"/>
      <c r="O30" s="276"/>
      <c r="P30" s="276"/>
      <c r="Q30" s="40"/>
      <c r="R30" s="40"/>
      <c r="S30" s="40"/>
      <c r="T30" s="40"/>
      <c r="U30" s="40"/>
      <c r="V30" s="40"/>
      <c r="W30" s="275">
        <f>ROUND(BA94, 2)</f>
        <v>0</v>
      </c>
      <c r="X30" s="276"/>
      <c r="Y30" s="276"/>
      <c r="Z30" s="276"/>
      <c r="AA30" s="276"/>
      <c r="AB30" s="276"/>
      <c r="AC30" s="276"/>
      <c r="AD30" s="276"/>
      <c r="AE30" s="276"/>
      <c r="AF30" s="40"/>
      <c r="AG30" s="40"/>
      <c r="AH30" s="40"/>
      <c r="AI30" s="40"/>
      <c r="AJ30" s="40"/>
      <c r="AK30" s="275">
        <f>ROUND(AW94, 2)</f>
        <v>0</v>
      </c>
      <c r="AL30" s="276"/>
      <c r="AM30" s="276"/>
      <c r="AN30" s="276"/>
      <c r="AO30" s="276"/>
      <c r="AP30" s="40"/>
      <c r="AQ30" s="40"/>
      <c r="AR30" s="41"/>
      <c r="BE30" s="284"/>
    </row>
    <row r="31" spans="1:71" s="3" customFormat="1" ht="14.45" hidden="1" customHeight="1">
      <c r="B31" s="39"/>
      <c r="C31" s="40"/>
      <c r="D31" s="40"/>
      <c r="E31" s="40"/>
      <c r="F31" s="28" t="s">
        <v>46</v>
      </c>
      <c r="G31" s="40"/>
      <c r="H31" s="40"/>
      <c r="I31" s="40"/>
      <c r="J31" s="40"/>
      <c r="K31" s="40"/>
      <c r="L31" s="277">
        <v>0.21</v>
      </c>
      <c r="M31" s="276"/>
      <c r="N31" s="276"/>
      <c r="O31" s="276"/>
      <c r="P31" s="276"/>
      <c r="Q31" s="40"/>
      <c r="R31" s="40"/>
      <c r="S31" s="40"/>
      <c r="T31" s="40"/>
      <c r="U31" s="40"/>
      <c r="V31" s="40"/>
      <c r="W31" s="275">
        <f>ROUND(BB94, 2)</f>
        <v>0</v>
      </c>
      <c r="X31" s="276"/>
      <c r="Y31" s="276"/>
      <c r="Z31" s="276"/>
      <c r="AA31" s="276"/>
      <c r="AB31" s="276"/>
      <c r="AC31" s="276"/>
      <c r="AD31" s="276"/>
      <c r="AE31" s="276"/>
      <c r="AF31" s="40"/>
      <c r="AG31" s="40"/>
      <c r="AH31" s="40"/>
      <c r="AI31" s="40"/>
      <c r="AJ31" s="40"/>
      <c r="AK31" s="275">
        <v>0</v>
      </c>
      <c r="AL31" s="276"/>
      <c r="AM31" s="276"/>
      <c r="AN31" s="276"/>
      <c r="AO31" s="276"/>
      <c r="AP31" s="40"/>
      <c r="AQ31" s="40"/>
      <c r="AR31" s="41"/>
      <c r="BE31" s="284"/>
    </row>
    <row r="32" spans="1:71" s="3" customFormat="1" ht="14.45" hidden="1" customHeight="1">
      <c r="B32" s="39"/>
      <c r="C32" s="40"/>
      <c r="D32" s="40"/>
      <c r="E32" s="40"/>
      <c r="F32" s="28" t="s">
        <v>47</v>
      </c>
      <c r="G32" s="40"/>
      <c r="H32" s="40"/>
      <c r="I32" s="40"/>
      <c r="J32" s="40"/>
      <c r="K32" s="40"/>
      <c r="L32" s="277">
        <v>0.15</v>
      </c>
      <c r="M32" s="276"/>
      <c r="N32" s="276"/>
      <c r="O32" s="276"/>
      <c r="P32" s="276"/>
      <c r="Q32" s="40"/>
      <c r="R32" s="40"/>
      <c r="S32" s="40"/>
      <c r="T32" s="40"/>
      <c r="U32" s="40"/>
      <c r="V32" s="40"/>
      <c r="W32" s="275">
        <f>ROUND(BC94, 2)</f>
        <v>0</v>
      </c>
      <c r="X32" s="276"/>
      <c r="Y32" s="276"/>
      <c r="Z32" s="276"/>
      <c r="AA32" s="276"/>
      <c r="AB32" s="276"/>
      <c r="AC32" s="276"/>
      <c r="AD32" s="276"/>
      <c r="AE32" s="276"/>
      <c r="AF32" s="40"/>
      <c r="AG32" s="40"/>
      <c r="AH32" s="40"/>
      <c r="AI32" s="40"/>
      <c r="AJ32" s="40"/>
      <c r="AK32" s="275">
        <v>0</v>
      </c>
      <c r="AL32" s="276"/>
      <c r="AM32" s="276"/>
      <c r="AN32" s="276"/>
      <c r="AO32" s="276"/>
      <c r="AP32" s="40"/>
      <c r="AQ32" s="40"/>
      <c r="AR32" s="41"/>
      <c r="BE32" s="284"/>
    </row>
    <row r="33" spans="1:57" s="3" customFormat="1" ht="14.45" hidden="1" customHeight="1">
      <c r="B33" s="39"/>
      <c r="C33" s="40"/>
      <c r="D33" s="40"/>
      <c r="E33" s="40"/>
      <c r="F33" s="28" t="s">
        <v>48</v>
      </c>
      <c r="G33" s="40"/>
      <c r="H33" s="40"/>
      <c r="I33" s="40"/>
      <c r="J33" s="40"/>
      <c r="K33" s="40"/>
      <c r="L33" s="277">
        <v>0</v>
      </c>
      <c r="M33" s="276"/>
      <c r="N33" s="276"/>
      <c r="O33" s="276"/>
      <c r="P33" s="276"/>
      <c r="Q33" s="40"/>
      <c r="R33" s="40"/>
      <c r="S33" s="40"/>
      <c r="T33" s="40"/>
      <c r="U33" s="40"/>
      <c r="V33" s="40"/>
      <c r="W33" s="275">
        <f>ROUND(BD94, 2)</f>
        <v>0</v>
      </c>
      <c r="X33" s="276"/>
      <c r="Y33" s="276"/>
      <c r="Z33" s="276"/>
      <c r="AA33" s="276"/>
      <c r="AB33" s="276"/>
      <c r="AC33" s="276"/>
      <c r="AD33" s="276"/>
      <c r="AE33" s="276"/>
      <c r="AF33" s="40"/>
      <c r="AG33" s="40"/>
      <c r="AH33" s="40"/>
      <c r="AI33" s="40"/>
      <c r="AJ33" s="40"/>
      <c r="AK33" s="275">
        <v>0</v>
      </c>
      <c r="AL33" s="276"/>
      <c r="AM33" s="276"/>
      <c r="AN33" s="276"/>
      <c r="AO33" s="276"/>
      <c r="AP33" s="40"/>
      <c r="AQ33" s="40"/>
      <c r="AR33" s="41"/>
      <c r="BE33" s="28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3"/>
    </row>
    <row r="35" spans="1:57" s="2" customFormat="1" ht="25.9" customHeight="1">
      <c r="A35" s="33"/>
      <c r="B35" s="34"/>
      <c r="C35" s="42"/>
      <c r="D35" s="43" t="s">
        <v>49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50</v>
      </c>
      <c r="U35" s="44"/>
      <c r="V35" s="44"/>
      <c r="W35" s="44"/>
      <c r="X35" s="278" t="s">
        <v>51</v>
      </c>
      <c r="Y35" s="279"/>
      <c r="Z35" s="279"/>
      <c r="AA35" s="279"/>
      <c r="AB35" s="279"/>
      <c r="AC35" s="44"/>
      <c r="AD35" s="44"/>
      <c r="AE35" s="44"/>
      <c r="AF35" s="44"/>
      <c r="AG35" s="44"/>
      <c r="AH35" s="44"/>
      <c r="AI35" s="44"/>
      <c r="AJ35" s="44"/>
      <c r="AK35" s="280">
        <f>SUM(AK26:AK33)</f>
        <v>0</v>
      </c>
      <c r="AL35" s="279"/>
      <c r="AM35" s="279"/>
      <c r="AN35" s="279"/>
      <c r="AO35" s="28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53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54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55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54</v>
      </c>
      <c r="AI60" s="37"/>
      <c r="AJ60" s="37"/>
      <c r="AK60" s="37"/>
      <c r="AL60" s="37"/>
      <c r="AM60" s="51" t="s">
        <v>55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56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57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54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55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54</v>
      </c>
      <c r="AI75" s="37"/>
      <c r="AJ75" s="37"/>
      <c r="AK75" s="37"/>
      <c r="AL75" s="37"/>
      <c r="AM75" s="51" t="s">
        <v>55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58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1192_Predbranska_ZM1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4" t="str">
        <f>K6</f>
        <v>Uh. Brod, opravy chodníků 2019. Ulice Předbranská. Změna č. 1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62"/>
      <c r="AL85" s="62"/>
      <c r="AM85" s="62"/>
      <c r="AN85" s="62"/>
      <c r="AO85" s="62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22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Uherský Brod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24</v>
      </c>
      <c r="AJ87" s="35"/>
      <c r="AK87" s="35"/>
      <c r="AL87" s="35"/>
      <c r="AM87" s="266" t="str">
        <f>IF(AN8= "","",AN8)</f>
        <v>15. 2. 2023</v>
      </c>
      <c r="AN87" s="266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26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TSUB, Uherský Brod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7" t="str">
        <f>IF(E17="","",E17)</f>
        <v>Ing. Kunčík</v>
      </c>
      <c r="AN89" s="268"/>
      <c r="AO89" s="268"/>
      <c r="AP89" s="268"/>
      <c r="AQ89" s="35"/>
      <c r="AR89" s="38"/>
      <c r="AS89" s="269" t="s">
        <v>59</v>
      </c>
      <c r="AT89" s="27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67" t="str">
        <f>IF(E20="","",E20)</f>
        <v>Ing. Kunčík</v>
      </c>
      <c r="AN90" s="268"/>
      <c r="AO90" s="268"/>
      <c r="AP90" s="268"/>
      <c r="AQ90" s="35"/>
      <c r="AR90" s="38"/>
      <c r="AS90" s="271"/>
      <c r="AT90" s="27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3"/>
      <c r="AT91" s="27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54" t="s">
        <v>60</v>
      </c>
      <c r="D92" s="255"/>
      <c r="E92" s="255"/>
      <c r="F92" s="255"/>
      <c r="G92" s="255"/>
      <c r="H92" s="72"/>
      <c r="I92" s="256" t="s">
        <v>61</v>
      </c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7" t="s">
        <v>62</v>
      </c>
      <c r="AH92" s="255"/>
      <c r="AI92" s="255"/>
      <c r="AJ92" s="255"/>
      <c r="AK92" s="255"/>
      <c r="AL92" s="255"/>
      <c r="AM92" s="255"/>
      <c r="AN92" s="256" t="s">
        <v>63</v>
      </c>
      <c r="AO92" s="255"/>
      <c r="AP92" s="258"/>
      <c r="AQ92" s="73" t="s">
        <v>64</v>
      </c>
      <c r="AR92" s="38"/>
      <c r="AS92" s="74" t="s">
        <v>65</v>
      </c>
      <c r="AT92" s="75" t="s">
        <v>66</v>
      </c>
      <c r="AU92" s="75" t="s">
        <v>67</v>
      </c>
      <c r="AV92" s="75" t="s">
        <v>68</v>
      </c>
      <c r="AW92" s="75" t="s">
        <v>69</v>
      </c>
      <c r="AX92" s="75" t="s">
        <v>70</v>
      </c>
      <c r="AY92" s="75" t="s">
        <v>71</v>
      </c>
      <c r="AZ92" s="75" t="s">
        <v>72</v>
      </c>
      <c r="BA92" s="75" t="s">
        <v>73</v>
      </c>
      <c r="BB92" s="75" t="s">
        <v>74</v>
      </c>
      <c r="BC92" s="75" t="s">
        <v>75</v>
      </c>
      <c r="BD92" s="76" t="s">
        <v>76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77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2">
        <f>ROUND(AG95,2)</f>
        <v>0</v>
      </c>
      <c r="AH94" s="262"/>
      <c r="AI94" s="262"/>
      <c r="AJ94" s="262"/>
      <c r="AK94" s="262"/>
      <c r="AL94" s="262"/>
      <c r="AM94" s="262"/>
      <c r="AN94" s="263">
        <f>SUM(AG94,AT94)</f>
        <v>0</v>
      </c>
      <c r="AO94" s="263"/>
      <c r="AP94" s="263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78</v>
      </c>
      <c r="BT94" s="90" t="s">
        <v>79</v>
      </c>
      <c r="BV94" s="90" t="s">
        <v>80</v>
      </c>
      <c r="BW94" s="90" t="s">
        <v>5</v>
      </c>
      <c r="BX94" s="90" t="s">
        <v>81</v>
      </c>
      <c r="CL94" s="90" t="s">
        <v>19</v>
      </c>
    </row>
    <row r="95" spans="1:90" s="7" customFormat="1" ht="37.5" customHeight="1">
      <c r="A95" s="91" t="s">
        <v>82</v>
      </c>
      <c r="B95" s="92"/>
      <c r="C95" s="93"/>
      <c r="D95" s="261" t="s">
        <v>14</v>
      </c>
      <c r="E95" s="261"/>
      <c r="F95" s="261"/>
      <c r="G95" s="261"/>
      <c r="H95" s="261"/>
      <c r="I95" s="94"/>
      <c r="J95" s="261" t="s">
        <v>17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59">
        <f>'1192_Predbranska_ZM1 - Uh...'!J28</f>
        <v>0</v>
      </c>
      <c r="AH95" s="260"/>
      <c r="AI95" s="260"/>
      <c r="AJ95" s="260"/>
      <c r="AK95" s="260"/>
      <c r="AL95" s="260"/>
      <c r="AM95" s="260"/>
      <c r="AN95" s="259">
        <f>SUM(AG95,AT95)</f>
        <v>0</v>
      </c>
      <c r="AO95" s="260"/>
      <c r="AP95" s="260"/>
      <c r="AQ95" s="95" t="s">
        <v>83</v>
      </c>
      <c r="AR95" s="96"/>
      <c r="AS95" s="97">
        <v>0</v>
      </c>
      <c r="AT95" s="98">
        <f>ROUND(SUM(AV95:AW95),2)</f>
        <v>0</v>
      </c>
      <c r="AU95" s="99">
        <f>'1192_Predbranska_ZM1 - Uh...'!P126</f>
        <v>0</v>
      </c>
      <c r="AV95" s="98">
        <f>'1192_Predbranska_ZM1 - Uh...'!J31</f>
        <v>0</v>
      </c>
      <c r="AW95" s="98">
        <f>'1192_Predbranska_ZM1 - Uh...'!J32</f>
        <v>0</v>
      </c>
      <c r="AX95" s="98">
        <f>'1192_Predbranska_ZM1 - Uh...'!J33</f>
        <v>0</v>
      </c>
      <c r="AY95" s="98">
        <f>'1192_Predbranska_ZM1 - Uh...'!J34</f>
        <v>0</v>
      </c>
      <c r="AZ95" s="98">
        <f>'1192_Predbranska_ZM1 - Uh...'!F31</f>
        <v>0</v>
      </c>
      <c r="BA95" s="98">
        <f>'1192_Predbranska_ZM1 - Uh...'!F32</f>
        <v>0</v>
      </c>
      <c r="BB95" s="98">
        <f>'1192_Predbranska_ZM1 - Uh...'!F33</f>
        <v>0</v>
      </c>
      <c r="BC95" s="98">
        <f>'1192_Predbranska_ZM1 - Uh...'!F34</f>
        <v>0</v>
      </c>
      <c r="BD95" s="100">
        <f>'1192_Predbranska_ZM1 - Uh...'!F35</f>
        <v>0</v>
      </c>
      <c r="BT95" s="101" t="s">
        <v>84</v>
      </c>
      <c r="BU95" s="101" t="s">
        <v>85</v>
      </c>
      <c r="BV95" s="101" t="s">
        <v>80</v>
      </c>
      <c r="BW95" s="101" t="s">
        <v>5</v>
      </c>
      <c r="BX95" s="101" t="s">
        <v>81</v>
      </c>
      <c r="CL95" s="101" t="s">
        <v>19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STCNJ2QE9weXzDxUFGmvCuvOe/hC1Lwd9Td2Mw0gF6QBJIfL7JBDwG92qX64JL9+u5ZhZSRLrHFuQf3pbNmnjQ==" saltValue="+8+zXI/2ayHapbgUg5i9+ideLl37+hwKd7thnbGdQFpXflLfPZhMFjrBvojll9/uurNmIIRiQKdztNhrflLd4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192_Predbranska_ZM1 - Uh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4"/>
  <sheetViews>
    <sheetView showGridLines="0" tabSelected="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.6640625" style="1" customWidth="1"/>
    <col min="13" max="13" width="10.83203125" style="1" customWidth="1"/>
    <col min="15" max="20" width="14.1640625" style="1" customWidth="1"/>
    <col min="21" max="21" width="16.3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6" t="s">
        <v>5</v>
      </c>
      <c r="AZ2" s="102" t="s">
        <v>86</v>
      </c>
      <c r="BA2" s="102" t="s">
        <v>1</v>
      </c>
      <c r="BB2" s="102" t="s">
        <v>1</v>
      </c>
      <c r="BC2" s="102" t="s">
        <v>87</v>
      </c>
      <c r="BD2" s="102" t="s">
        <v>88</v>
      </c>
    </row>
    <row r="3" spans="1:5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88</v>
      </c>
      <c r="AZ3" s="102" t="s">
        <v>89</v>
      </c>
      <c r="BA3" s="102" t="s">
        <v>1</v>
      </c>
      <c r="BB3" s="102" t="s">
        <v>1</v>
      </c>
      <c r="BC3" s="102" t="s">
        <v>90</v>
      </c>
      <c r="BD3" s="102" t="s">
        <v>88</v>
      </c>
    </row>
    <row r="4" spans="1:56" s="1" customFormat="1" ht="24.95" customHeight="1">
      <c r="B4" s="19"/>
      <c r="D4" s="105" t="s">
        <v>91</v>
      </c>
      <c r="L4" s="19"/>
      <c r="M4" s="106" t="s">
        <v>10</v>
      </c>
      <c r="AT4" s="16" t="s">
        <v>4</v>
      </c>
      <c r="AZ4" s="102" t="s">
        <v>92</v>
      </c>
      <c r="BA4" s="102" t="s">
        <v>1</v>
      </c>
      <c r="BB4" s="102" t="s">
        <v>1</v>
      </c>
      <c r="BC4" s="102" t="s">
        <v>93</v>
      </c>
      <c r="BD4" s="102" t="s">
        <v>88</v>
      </c>
    </row>
    <row r="5" spans="1:56" s="1" customFormat="1" ht="6.95" customHeight="1">
      <c r="B5" s="19"/>
      <c r="L5" s="19"/>
      <c r="AZ5" s="102" t="s">
        <v>94</v>
      </c>
      <c r="BA5" s="102" t="s">
        <v>1</v>
      </c>
      <c r="BB5" s="102" t="s">
        <v>1</v>
      </c>
      <c r="BC5" s="102" t="s">
        <v>95</v>
      </c>
      <c r="BD5" s="102" t="s">
        <v>88</v>
      </c>
    </row>
    <row r="6" spans="1:56" s="2" customFormat="1" ht="12" customHeight="1">
      <c r="A6" s="33"/>
      <c r="B6" s="38"/>
      <c r="C6" s="33"/>
      <c r="D6" s="107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Z6" s="102" t="s">
        <v>96</v>
      </c>
      <c r="BA6" s="102" t="s">
        <v>1</v>
      </c>
      <c r="BB6" s="102" t="s">
        <v>1</v>
      </c>
      <c r="BC6" s="102" t="s">
        <v>97</v>
      </c>
      <c r="BD6" s="102" t="s">
        <v>88</v>
      </c>
    </row>
    <row r="7" spans="1:56" s="2" customFormat="1" ht="16.5" customHeight="1">
      <c r="A7" s="33"/>
      <c r="B7" s="38"/>
      <c r="C7" s="33"/>
      <c r="D7" s="33"/>
      <c r="E7" s="294" t="s">
        <v>17</v>
      </c>
      <c r="F7" s="295"/>
      <c r="G7" s="295"/>
      <c r="H7" s="295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Z7" s="102" t="s">
        <v>98</v>
      </c>
      <c r="BA7" s="102" t="s">
        <v>1</v>
      </c>
      <c r="BB7" s="102" t="s">
        <v>1</v>
      </c>
      <c r="BC7" s="102" t="s">
        <v>99</v>
      </c>
      <c r="BD7" s="102" t="s">
        <v>88</v>
      </c>
    </row>
    <row r="8" spans="1:56" s="2" customFormat="1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02" t="s">
        <v>100</v>
      </c>
      <c r="BA8" s="102" t="s">
        <v>1</v>
      </c>
      <c r="BB8" s="102" t="s">
        <v>1</v>
      </c>
      <c r="BC8" s="102" t="s">
        <v>101</v>
      </c>
      <c r="BD8" s="102" t="s">
        <v>88</v>
      </c>
    </row>
    <row r="9" spans="1:56" s="2" customFormat="1" ht="12" customHeight="1">
      <c r="A9" s="33"/>
      <c r="B9" s="38"/>
      <c r="C9" s="33"/>
      <c r="D9" s="107" t="s">
        <v>18</v>
      </c>
      <c r="E9" s="33"/>
      <c r="F9" s="108" t="s">
        <v>19</v>
      </c>
      <c r="G9" s="33"/>
      <c r="H9" s="33"/>
      <c r="I9" s="107" t="s">
        <v>20</v>
      </c>
      <c r="J9" s="108" t="s">
        <v>21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02" t="s">
        <v>102</v>
      </c>
      <c r="BA9" s="102" t="s">
        <v>1</v>
      </c>
      <c r="BB9" s="102" t="s">
        <v>1</v>
      </c>
      <c r="BC9" s="102" t="s">
        <v>103</v>
      </c>
      <c r="BD9" s="102" t="s">
        <v>88</v>
      </c>
    </row>
    <row r="10" spans="1:56" s="2" customFormat="1" ht="12" customHeight="1">
      <c r="A10" s="33"/>
      <c r="B10" s="38"/>
      <c r="C10" s="33"/>
      <c r="D10" s="107" t="s">
        <v>22</v>
      </c>
      <c r="E10" s="33"/>
      <c r="F10" s="108" t="s">
        <v>23</v>
      </c>
      <c r="G10" s="33"/>
      <c r="H10" s="33"/>
      <c r="I10" s="107" t="s">
        <v>24</v>
      </c>
      <c r="J10" s="109" t="str">
        <f>'Rekapitulace stavby'!AN8</f>
        <v>15. 2. 2023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02" t="s">
        <v>104</v>
      </c>
      <c r="BA10" s="102" t="s">
        <v>1</v>
      </c>
      <c r="BB10" s="102" t="s">
        <v>1</v>
      </c>
      <c r="BC10" s="102" t="s">
        <v>105</v>
      </c>
      <c r="BD10" s="102" t="s">
        <v>88</v>
      </c>
    </row>
    <row r="11" spans="1:5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02" t="s">
        <v>106</v>
      </c>
      <c r="BA11" s="102" t="s">
        <v>1</v>
      </c>
      <c r="BB11" s="102" t="s">
        <v>1</v>
      </c>
      <c r="BC11" s="102" t="s">
        <v>107</v>
      </c>
      <c r="BD11" s="102" t="s">
        <v>88</v>
      </c>
    </row>
    <row r="12" spans="1:56" s="2" customFormat="1" ht="12" customHeight="1">
      <c r="A12" s="33"/>
      <c r="B12" s="38"/>
      <c r="C12" s="33"/>
      <c r="D12" s="107" t="s">
        <v>26</v>
      </c>
      <c r="E12" s="33"/>
      <c r="F12" s="33"/>
      <c r="G12" s="33"/>
      <c r="H12" s="33"/>
      <c r="I12" s="107" t="s">
        <v>27</v>
      </c>
      <c r="J12" s="108" t="s">
        <v>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02" t="s">
        <v>108</v>
      </c>
      <c r="BA12" s="102" t="s">
        <v>1</v>
      </c>
      <c r="BB12" s="102" t="s">
        <v>1</v>
      </c>
      <c r="BC12" s="102" t="s">
        <v>109</v>
      </c>
      <c r="BD12" s="102" t="s">
        <v>88</v>
      </c>
    </row>
    <row r="13" spans="1:56" s="2" customFormat="1" ht="18" customHeight="1">
      <c r="A13" s="33"/>
      <c r="B13" s="38"/>
      <c r="C13" s="33"/>
      <c r="D13" s="33"/>
      <c r="E13" s="108" t="s">
        <v>28</v>
      </c>
      <c r="F13" s="33"/>
      <c r="G13" s="33"/>
      <c r="H13" s="33"/>
      <c r="I13" s="107" t="s">
        <v>29</v>
      </c>
      <c r="J13" s="108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02" t="s">
        <v>110</v>
      </c>
      <c r="BA13" s="102" t="s">
        <v>1</v>
      </c>
      <c r="BB13" s="102" t="s">
        <v>1</v>
      </c>
      <c r="BC13" s="102" t="s">
        <v>111</v>
      </c>
      <c r="BD13" s="102" t="s">
        <v>88</v>
      </c>
    </row>
    <row r="14" spans="1:5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02" t="s">
        <v>112</v>
      </c>
      <c r="BA14" s="102" t="s">
        <v>1</v>
      </c>
      <c r="BB14" s="102" t="s">
        <v>1</v>
      </c>
      <c r="BC14" s="102" t="s">
        <v>113</v>
      </c>
      <c r="BD14" s="102" t="s">
        <v>88</v>
      </c>
    </row>
    <row r="15" spans="1:56" s="2" customFormat="1" ht="12" customHeight="1">
      <c r="A15" s="33"/>
      <c r="B15" s="38"/>
      <c r="C15" s="33"/>
      <c r="D15" s="107" t="s">
        <v>30</v>
      </c>
      <c r="E15" s="33"/>
      <c r="F15" s="33"/>
      <c r="G15" s="33"/>
      <c r="H15" s="33"/>
      <c r="I15" s="107" t="s">
        <v>27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02" t="s">
        <v>114</v>
      </c>
      <c r="BA15" s="102" t="s">
        <v>1</v>
      </c>
      <c r="BB15" s="102" t="s">
        <v>1</v>
      </c>
      <c r="BC15" s="102" t="s">
        <v>115</v>
      </c>
      <c r="BD15" s="102" t="s">
        <v>88</v>
      </c>
    </row>
    <row r="16" spans="1:56" s="2" customFormat="1" ht="18" customHeight="1">
      <c r="A16" s="33"/>
      <c r="B16" s="38"/>
      <c r="C16" s="33"/>
      <c r="D16" s="33"/>
      <c r="E16" s="296" t="str">
        <f>'Rekapitulace stavby'!E14</f>
        <v>Vyplň údaj</v>
      </c>
      <c r="F16" s="297"/>
      <c r="G16" s="297"/>
      <c r="H16" s="297"/>
      <c r="I16" s="107" t="s">
        <v>29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02" t="s">
        <v>116</v>
      </c>
      <c r="BA16" s="102" t="s">
        <v>1</v>
      </c>
      <c r="BB16" s="102" t="s">
        <v>1</v>
      </c>
      <c r="BC16" s="102" t="s">
        <v>117</v>
      </c>
      <c r="BD16" s="102" t="s">
        <v>88</v>
      </c>
    </row>
    <row r="17" spans="1:56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102" t="s">
        <v>118</v>
      </c>
      <c r="BA17" s="102" t="s">
        <v>1</v>
      </c>
      <c r="BB17" s="102" t="s">
        <v>1</v>
      </c>
      <c r="BC17" s="102" t="s">
        <v>119</v>
      </c>
      <c r="BD17" s="102" t="s">
        <v>88</v>
      </c>
    </row>
    <row r="18" spans="1:56" s="2" customFormat="1" ht="12" customHeight="1">
      <c r="A18" s="33"/>
      <c r="B18" s="38"/>
      <c r="C18" s="33"/>
      <c r="D18" s="107" t="s">
        <v>32</v>
      </c>
      <c r="E18" s="33"/>
      <c r="F18" s="33"/>
      <c r="G18" s="33"/>
      <c r="H18" s="33"/>
      <c r="I18" s="107" t="s">
        <v>27</v>
      </c>
      <c r="J18" s="108" t="s">
        <v>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102" t="s">
        <v>120</v>
      </c>
      <c r="BA18" s="102" t="s">
        <v>1</v>
      </c>
      <c r="BB18" s="102" t="s">
        <v>1</v>
      </c>
      <c r="BC18" s="102" t="s">
        <v>121</v>
      </c>
      <c r="BD18" s="102" t="s">
        <v>88</v>
      </c>
    </row>
    <row r="19" spans="1:56" s="2" customFormat="1" ht="18" customHeight="1">
      <c r="A19" s="33"/>
      <c r="B19" s="38"/>
      <c r="C19" s="33"/>
      <c r="D19" s="33"/>
      <c r="E19" s="108" t="s">
        <v>33</v>
      </c>
      <c r="F19" s="33"/>
      <c r="G19" s="33"/>
      <c r="H19" s="33"/>
      <c r="I19" s="107" t="s">
        <v>29</v>
      </c>
      <c r="J19" s="108" t="s">
        <v>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102" t="s">
        <v>122</v>
      </c>
      <c r="BA19" s="102" t="s">
        <v>1</v>
      </c>
      <c r="BB19" s="102" t="s">
        <v>1</v>
      </c>
      <c r="BC19" s="102" t="s">
        <v>123</v>
      </c>
      <c r="BD19" s="102" t="s">
        <v>88</v>
      </c>
    </row>
    <row r="20" spans="1:56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102" t="s">
        <v>124</v>
      </c>
      <c r="BA20" s="102" t="s">
        <v>1</v>
      </c>
      <c r="BB20" s="102" t="s">
        <v>1</v>
      </c>
      <c r="BC20" s="102" t="s">
        <v>125</v>
      </c>
      <c r="BD20" s="102" t="s">
        <v>88</v>
      </c>
    </row>
    <row r="21" spans="1:56" s="2" customFormat="1" ht="12" customHeight="1">
      <c r="A21" s="33"/>
      <c r="B21" s="38"/>
      <c r="C21" s="33"/>
      <c r="D21" s="107" t="s">
        <v>35</v>
      </c>
      <c r="E21" s="33"/>
      <c r="F21" s="33"/>
      <c r="G21" s="33"/>
      <c r="H21" s="33"/>
      <c r="I21" s="107" t="s">
        <v>27</v>
      </c>
      <c r="J21" s="108" t="s">
        <v>36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102" t="s">
        <v>126</v>
      </c>
      <c r="BA21" s="102" t="s">
        <v>1</v>
      </c>
      <c r="BB21" s="102" t="s">
        <v>1</v>
      </c>
      <c r="BC21" s="102" t="s">
        <v>127</v>
      </c>
      <c r="BD21" s="102" t="s">
        <v>88</v>
      </c>
    </row>
    <row r="22" spans="1:56" s="2" customFormat="1" ht="18" customHeight="1">
      <c r="A22" s="33"/>
      <c r="B22" s="38"/>
      <c r="C22" s="33"/>
      <c r="D22" s="33"/>
      <c r="E22" s="108" t="s">
        <v>33</v>
      </c>
      <c r="F22" s="33"/>
      <c r="G22" s="33"/>
      <c r="H22" s="33"/>
      <c r="I22" s="107" t="s">
        <v>29</v>
      </c>
      <c r="J22" s="108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102" t="s">
        <v>128</v>
      </c>
      <c r="BA22" s="102" t="s">
        <v>1</v>
      </c>
      <c r="BB22" s="102" t="s">
        <v>1</v>
      </c>
      <c r="BC22" s="102" t="s">
        <v>129</v>
      </c>
      <c r="BD22" s="102" t="s">
        <v>88</v>
      </c>
    </row>
    <row r="23" spans="1:56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102" t="s">
        <v>130</v>
      </c>
      <c r="BA23" s="102" t="s">
        <v>1</v>
      </c>
      <c r="BB23" s="102" t="s">
        <v>1</v>
      </c>
      <c r="BC23" s="102" t="s">
        <v>131</v>
      </c>
      <c r="BD23" s="102" t="s">
        <v>88</v>
      </c>
    </row>
    <row r="24" spans="1:56" s="2" customFormat="1" ht="12" customHeight="1">
      <c r="A24" s="33"/>
      <c r="B24" s="38"/>
      <c r="C24" s="33"/>
      <c r="D24" s="107" t="s">
        <v>37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102" t="s">
        <v>132</v>
      </c>
      <c r="BA24" s="102" t="s">
        <v>1</v>
      </c>
      <c r="BB24" s="102" t="s">
        <v>1</v>
      </c>
      <c r="BC24" s="102" t="s">
        <v>133</v>
      </c>
      <c r="BD24" s="102" t="s">
        <v>88</v>
      </c>
    </row>
    <row r="25" spans="1:56" s="8" customFormat="1" ht="107.25" customHeight="1">
      <c r="A25" s="110"/>
      <c r="B25" s="111"/>
      <c r="C25" s="110"/>
      <c r="D25" s="110"/>
      <c r="E25" s="298" t="s">
        <v>38</v>
      </c>
      <c r="F25" s="298"/>
      <c r="G25" s="298"/>
      <c r="H25" s="298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Z25" s="113" t="s">
        <v>134</v>
      </c>
      <c r="BA25" s="113" t="s">
        <v>1</v>
      </c>
      <c r="BB25" s="113" t="s">
        <v>1</v>
      </c>
      <c r="BC25" s="113" t="s">
        <v>135</v>
      </c>
      <c r="BD25" s="113" t="s">
        <v>88</v>
      </c>
    </row>
    <row r="26" spans="1:56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Z26" s="102" t="s">
        <v>136</v>
      </c>
      <c r="BA26" s="102" t="s">
        <v>1</v>
      </c>
      <c r="BB26" s="102" t="s">
        <v>1</v>
      </c>
      <c r="BC26" s="102" t="s">
        <v>137</v>
      </c>
      <c r="BD26" s="102" t="s">
        <v>88</v>
      </c>
    </row>
    <row r="27" spans="1:56" s="2" customFormat="1" ht="6.95" customHeight="1">
      <c r="A27" s="33"/>
      <c r="B27" s="38"/>
      <c r="C27" s="33"/>
      <c r="D27" s="114"/>
      <c r="E27" s="114"/>
      <c r="F27" s="114"/>
      <c r="G27" s="114"/>
      <c r="H27" s="114"/>
      <c r="I27" s="114"/>
      <c r="J27" s="114"/>
      <c r="K27" s="114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Z27" s="102" t="s">
        <v>138</v>
      </c>
      <c r="BA27" s="102" t="s">
        <v>1</v>
      </c>
      <c r="BB27" s="102" t="s">
        <v>1</v>
      </c>
      <c r="BC27" s="102" t="s">
        <v>139</v>
      </c>
      <c r="BD27" s="102" t="s">
        <v>88</v>
      </c>
    </row>
    <row r="28" spans="1:56" s="2" customFormat="1" ht="25.35" customHeight="1">
      <c r="A28" s="33"/>
      <c r="B28" s="38"/>
      <c r="C28" s="33"/>
      <c r="D28" s="115" t="s">
        <v>39</v>
      </c>
      <c r="E28" s="33"/>
      <c r="F28" s="33"/>
      <c r="G28" s="33"/>
      <c r="H28" s="33"/>
      <c r="I28" s="33"/>
      <c r="J28" s="116">
        <f>ROUND(J126,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56" s="2" customFormat="1" ht="6.95" customHeight="1">
      <c r="A29" s="33"/>
      <c r="B29" s="38"/>
      <c r="C29" s="33"/>
      <c r="D29" s="114"/>
      <c r="E29" s="114"/>
      <c r="F29" s="114"/>
      <c r="G29" s="114"/>
      <c r="H29" s="114"/>
      <c r="I29" s="114"/>
      <c r="J29" s="114"/>
      <c r="K29" s="114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56" s="2" customFormat="1" ht="14.45" customHeight="1">
      <c r="A30" s="33"/>
      <c r="B30" s="38"/>
      <c r="C30" s="33"/>
      <c r="D30" s="33"/>
      <c r="E30" s="33"/>
      <c r="F30" s="117" t="s">
        <v>41</v>
      </c>
      <c r="G30" s="33"/>
      <c r="H30" s="33"/>
      <c r="I30" s="117" t="s">
        <v>40</v>
      </c>
      <c r="J30" s="117" t="s">
        <v>42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56" s="2" customFormat="1" ht="14.45" customHeight="1">
      <c r="A31" s="33"/>
      <c r="B31" s="38"/>
      <c r="C31" s="33"/>
      <c r="D31" s="118" t="s">
        <v>43</v>
      </c>
      <c r="E31" s="107" t="s">
        <v>44</v>
      </c>
      <c r="F31" s="119">
        <f>ROUND((SUM(BE126:BE443)),  2)</f>
        <v>0</v>
      </c>
      <c r="G31" s="33"/>
      <c r="H31" s="33"/>
      <c r="I31" s="120">
        <v>0.21</v>
      </c>
      <c r="J31" s="119">
        <f>ROUND(((SUM(BE126:BE443))*I31),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56" s="2" customFormat="1" ht="14.45" customHeight="1">
      <c r="A32" s="33"/>
      <c r="B32" s="38"/>
      <c r="C32" s="33"/>
      <c r="D32" s="33"/>
      <c r="E32" s="107" t="s">
        <v>45</v>
      </c>
      <c r="F32" s="119">
        <f>ROUND((SUM(BF126:BF443)),  2)</f>
        <v>0</v>
      </c>
      <c r="G32" s="33"/>
      <c r="H32" s="33"/>
      <c r="I32" s="120">
        <v>0.15</v>
      </c>
      <c r="J32" s="119">
        <f>ROUND(((SUM(BF126:BF443))*I32),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7" t="s">
        <v>46</v>
      </c>
      <c r="F33" s="119">
        <f>ROUND((SUM(BG126:BG443)),  2)</f>
        <v>0</v>
      </c>
      <c r="G33" s="33"/>
      <c r="H33" s="33"/>
      <c r="I33" s="120">
        <v>0.21</v>
      </c>
      <c r="J33" s="119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7" t="s">
        <v>47</v>
      </c>
      <c r="F34" s="119">
        <f>ROUND((SUM(BH126:BH443)),  2)</f>
        <v>0</v>
      </c>
      <c r="G34" s="33"/>
      <c r="H34" s="33"/>
      <c r="I34" s="120">
        <v>0.15</v>
      </c>
      <c r="J34" s="119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7" t="s">
        <v>48</v>
      </c>
      <c r="F35" s="119">
        <f>ROUND((SUM(BI126:BI443)),  2)</f>
        <v>0</v>
      </c>
      <c r="G35" s="33"/>
      <c r="H35" s="33"/>
      <c r="I35" s="120">
        <v>0</v>
      </c>
      <c r="J35" s="11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21"/>
      <c r="D37" s="122" t="s">
        <v>49</v>
      </c>
      <c r="E37" s="123"/>
      <c r="F37" s="123"/>
      <c r="G37" s="124" t="s">
        <v>50</v>
      </c>
      <c r="H37" s="125" t="s">
        <v>51</v>
      </c>
      <c r="I37" s="123"/>
      <c r="J37" s="126">
        <f>SUM(J28:J35)</f>
        <v>0</v>
      </c>
      <c r="K37" s="127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8" t="s">
        <v>52</v>
      </c>
      <c r="E50" s="129"/>
      <c r="F50" s="129"/>
      <c r="G50" s="128" t="s">
        <v>53</v>
      </c>
      <c r="H50" s="129"/>
      <c r="I50" s="129"/>
      <c r="J50" s="129"/>
      <c r="K50" s="129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0" t="s">
        <v>54</v>
      </c>
      <c r="E61" s="131"/>
      <c r="F61" s="132" t="s">
        <v>55</v>
      </c>
      <c r="G61" s="130" t="s">
        <v>54</v>
      </c>
      <c r="H61" s="131"/>
      <c r="I61" s="131"/>
      <c r="J61" s="133" t="s">
        <v>55</v>
      </c>
      <c r="K61" s="131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28" t="s">
        <v>56</v>
      </c>
      <c r="E65" s="134"/>
      <c r="F65" s="134"/>
      <c r="G65" s="128" t="s">
        <v>57</v>
      </c>
      <c r="H65" s="134"/>
      <c r="I65" s="134"/>
      <c r="J65" s="134"/>
      <c r="K65" s="13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0" t="s">
        <v>54</v>
      </c>
      <c r="E76" s="131"/>
      <c r="F76" s="132" t="s">
        <v>55</v>
      </c>
      <c r="G76" s="130" t="s">
        <v>54</v>
      </c>
      <c r="H76" s="131"/>
      <c r="I76" s="131"/>
      <c r="J76" s="133" t="s">
        <v>55</v>
      </c>
      <c r="K76" s="131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140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64" t="str">
        <f>E7</f>
        <v>Uh. Brod, opravy chodníků 2019. Ulice Předbranská. Změna č. 1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22</v>
      </c>
      <c r="D87" s="35"/>
      <c r="E87" s="35"/>
      <c r="F87" s="26" t="str">
        <f>F10</f>
        <v>Uherský Brod</v>
      </c>
      <c r="G87" s="35"/>
      <c r="H87" s="35"/>
      <c r="I87" s="28" t="s">
        <v>24</v>
      </c>
      <c r="J87" s="65" t="str">
        <f>IF(J10="","",J10)</f>
        <v>15. 2. 2023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26</v>
      </c>
      <c r="D89" s="35"/>
      <c r="E89" s="35"/>
      <c r="F89" s="26" t="str">
        <f>E13</f>
        <v>TSUB, Uherský Brod</v>
      </c>
      <c r="G89" s="35"/>
      <c r="H89" s="35"/>
      <c r="I89" s="28" t="s">
        <v>32</v>
      </c>
      <c r="J89" s="31" t="str">
        <f>E19</f>
        <v>Ing. Kunčík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30</v>
      </c>
      <c r="D90" s="35"/>
      <c r="E90" s="35"/>
      <c r="F90" s="26" t="str">
        <f>IF(E16="","",E16)</f>
        <v>Vyplň údaj</v>
      </c>
      <c r="G90" s="35"/>
      <c r="H90" s="35"/>
      <c r="I90" s="28" t="s">
        <v>35</v>
      </c>
      <c r="J90" s="31" t="str">
        <f>E22</f>
        <v>Ing. Kunčík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39" t="s">
        <v>141</v>
      </c>
      <c r="D92" s="140"/>
      <c r="E92" s="140"/>
      <c r="F92" s="140"/>
      <c r="G92" s="140"/>
      <c r="H92" s="140"/>
      <c r="I92" s="140"/>
      <c r="J92" s="141" t="s">
        <v>142</v>
      </c>
      <c r="K92" s="140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42" t="s">
        <v>143</v>
      </c>
      <c r="D94" s="35"/>
      <c r="E94" s="35"/>
      <c r="F94" s="35"/>
      <c r="G94" s="35"/>
      <c r="H94" s="35"/>
      <c r="I94" s="35"/>
      <c r="J94" s="83">
        <f>J126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144</v>
      </c>
    </row>
    <row r="95" spans="1:47" s="9" customFormat="1" ht="24.95" customHeight="1">
      <c r="B95" s="143"/>
      <c r="C95" s="144"/>
      <c r="D95" s="145" t="s">
        <v>145</v>
      </c>
      <c r="E95" s="146"/>
      <c r="F95" s="146"/>
      <c r="G95" s="146"/>
      <c r="H95" s="146"/>
      <c r="I95" s="146"/>
      <c r="J95" s="147">
        <f>J127</f>
        <v>0</v>
      </c>
      <c r="K95" s="144"/>
      <c r="L95" s="148"/>
    </row>
    <row r="96" spans="1:47" s="10" customFormat="1" ht="19.899999999999999" customHeight="1">
      <c r="B96" s="149"/>
      <c r="C96" s="150"/>
      <c r="D96" s="151" t="s">
        <v>146</v>
      </c>
      <c r="E96" s="152"/>
      <c r="F96" s="152"/>
      <c r="G96" s="152"/>
      <c r="H96" s="152"/>
      <c r="I96" s="152"/>
      <c r="J96" s="153">
        <f>J128</f>
        <v>0</v>
      </c>
      <c r="K96" s="150"/>
      <c r="L96" s="154"/>
    </row>
    <row r="97" spans="1:31" s="10" customFormat="1" ht="19.899999999999999" customHeight="1">
      <c r="B97" s="149"/>
      <c r="C97" s="150"/>
      <c r="D97" s="151" t="s">
        <v>147</v>
      </c>
      <c r="E97" s="152"/>
      <c r="F97" s="152"/>
      <c r="G97" s="152"/>
      <c r="H97" s="152"/>
      <c r="I97" s="152"/>
      <c r="J97" s="153">
        <f>J258</f>
        <v>0</v>
      </c>
      <c r="K97" s="150"/>
      <c r="L97" s="154"/>
    </row>
    <row r="98" spans="1:31" s="10" customFormat="1" ht="19.899999999999999" customHeight="1">
      <c r="B98" s="149"/>
      <c r="C98" s="150"/>
      <c r="D98" s="151" t="s">
        <v>148</v>
      </c>
      <c r="E98" s="152"/>
      <c r="F98" s="152"/>
      <c r="G98" s="152"/>
      <c r="H98" s="152"/>
      <c r="I98" s="152"/>
      <c r="J98" s="153">
        <f>J308</f>
        <v>0</v>
      </c>
      <c r="K98" s="150"/>
      <c r="L98" s="154"/>
    </row>
    <row r="99" spans="1:31" s="10" customFormat="1" ht="19.899999999999999" customHeight="1">
      <c r="B99" s="149"/>
      <c r="C99" s="150"/>
      <c r="D99" s="151" t="s">
        <v>149</v>
      </c>
      <c r="E99" s="152"/>
      <c r="F99" s="152"/>
      <c r="G99" s="152"/>
      <c r="H99" s="152"/>
      <c r="I99" s="152"/>
      <c r="J99" s="153">
        <f>J318</f>
        <v>0</v>
      </c>
      <c r="K99" s="150"/>
      <c r="L99" s="154"/>
    </row>
    <row r="100" spans="1:31" s="10" customFormat="1" ht="19.899999999999999" customHeight="1">
      <c r="B100" s="149"/>
      <c r="C100" s="150"/>
      <c r="D100" s="151" t="s">
        <v>150</v>
      </c>
      <c r="E100" s="152"/>
      <c r="F100" s="152"/>
      <c r="G100" s="152"/>
      <c r="H100" s="152"/>
      <c r="I100" s="152"/>
      <c r="J100" s="153">
        <f>J362</f>
        <v>0</v>
      </c>
      <c r="K100" s="150"/>
      <c r="L100" s="154"/>
    </row>
    <row r="101" spans="1:31" s="10" customFormat="1" ht="19.899999999999999" customHeight="1">
      <c r="B101" s="149"/>
      <c r="C101" s="150"/>
      <c r="D101" s="151" t="s">
        <v>151</v>
      </c>
      <c r="E101" s="152"/>
      <c r="F101" s="152"/>
      <c r="G101" s="152"/>
      <c r="H101" s="152"/>
      <c r="I101" s="152"/>
      <c r="J101" s="153">
        <f>J384</f>
        <v>0</v>
      </c>
      <c r="K101" s="150"/>
      <c r="L101" s="154"/>
    </row>
    <row r="102" spans="1:31" s="9" customFormat="1" ht="24.95" customHeight="1">
      <c r="B102" s="143"/>
      <c r="C102" s="144"/>
      <c r="D102" s="145" t="s">
        <v>152</v>
      </c>
      <c r="E102" s="146"/>
      <c r="F102" s="146"/>
      <c r="G102" s="146"/>
      <c r="H102" s="146"/>
      <c r="I102" s="146"/>
      <c r="J102" s="147">
        <f>J388</f>
        <v>0</v>
      </c>
      <c r="K102" s="144"/>
      <c r="L102" s="148"/>
    </row>
    <row r="103" spans="1:31" s="10" customFormat="1" ht="19.899999999999999" customHeight="1">
      <c r="B103" s="149"/>
      <c r="C103" s="150"/>
      <c r="D103" s="151" t="s">
        <v>153</v>
      </c>
      <c r="E103" s="152"/>
      <c r="F103" s="152"/>
      <c r="G103" s="152"/>
      <c r="H103" s="152"/>
      <c r="I103" s="152"/>
      <c r="J103" s="153">
        <f>J389</f>
        <v>0</v>
      </c>
      <c r="K103" s="150"/>
      <c r="L103" s="154"/>
    </row>
    <row r="104" spans="1:31" s="9" customFormat="1" ht="24.95" customHeight="1">
      <c r="B104" s="143"/>
      <c r="C104" s="144"/>
      <c r="D104" s="145" t="s">
        <v>154</v>
      </c>
      <c r="E104" s="146"/>
      <c r="F104" s="146"/>
      <c r="G104" s="146"/>
      <c r="H104" s="146"/>
      <c r="I104" s="146"/>
      <c r="J104" s="147">
        <f>J396</f>
        <v>0</v>
      </c>
      <c r="K104" s="144"/>
      <c r="L104" s="148"/>
    </row>
    <row r="105" spans="1:31" s="10" customFormat="1" ht="19.899999999999999" customHeight="1">
      <c r="B105" s="149"/>
      <c r="C105" s="150"/>
      <c r="D105" s="151" t="s">
        <v>155</v>
      </c>
      <c r="E105" s="152"/>
      <c r="F105" s="152"/>
      <c r="G105" s="152"/>
      <c r="H105" s="152"/>
      <c r="I105" s="152"/>
      <c r="J105" s="153">
        <f>J402</f>
        <v>0</v>
      </c>
      <c r="K105" s="150"/>
      <c r="L105" s="154"/>
    </row>
    <row r="106" spans="1:31" s="10" customFormat="1" ht="19.899999999999999" customHeight="1">
      <c r="B106" s="149"/>
      <c r="C106" s="150"/>
      <c r="D106" s="151" t="s">
        <v>156</v>
      </c>
      <c r="E106" s="152"/>
      <c r="F106" s="152"/>
      <c r="G106" s="152"/>
      <c r="H106" s="152"/>
      <c r="I106" s="152"/>
      <c r="J106" s="153">
        <f>J418</f>
        <v>0</v>
      </c>
      <c r="K106" s="150"/>
      <c r="L106" s="154"/>
    </row>
    <row r="107" spans="1:31" s="10" customFormat="1" ht="19.899999999999999" customHeight="1">
      <c r="B107" s="149"/>
      <c r="C107" s="150"/>
      <c r="D107" s="151" t="s">
        <v>157</v>
      </c>
      <c r="E107" s="152"/>
      <c r="F107" s="152"/>
      <c r="G107" s="152"/>
      <c r="H107" s="152"/>
      <c r="I107" s="152"/>
      <c r="J107" s="153">
        <f>J437</f>
        <v>0</v>
      </c>
      <c r="K107" s="150"/>
      <c r="L107" s="154"/>
    </row>
    <row r="108" spans="1:31" s="10" customFormat="1" ht="19.899999999999999" customHeight="1">
      <c r="B108" s="149"/>
      <c r="C108" s="150"/>
      <c r="D108" s="151" t="s">
        <v>158</v>
      </c>
      <c r="E108" s="152"/>
      <c r="F108" s="152"/>
      <c r="G108" s="152"/>
      <c r="H108" s="152"/>
      <c r="I108" s="152"/>
      <c r="J108" s="153">
        <f>J440</f>
        <v>0</v>
      </c>
      <c r="K108" s="150"/>
      <c r="L108" s="154"/>
    </row>
    <row r="109" spans="1:31" s="2" customFormat="1" ht="21.7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5" customHeight="1">
      <c r="A114" s="33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5" customHeight="1">
      <c r="A115" s="33"/>
      <c r="B115" s="34"/>
      <c r="C115" s="22" t="s">
        <v>159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16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4" t="str">
        <f>E7</f>
        <v>Uh. Brod, opravy chodníků 2019. Ulice Předbranská. Změna č. 1</v>
      </c>
      <c r="F118" s="299"/>
      <c r="G118" s="299"/>
      <c r="H118" s="29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22</v>
      </c>
      <c r="D120" s="35"/>
      <c r="E120" s="35"/>
      <c r="F120" s="26" t="str">
        <f>F10</f>
        <v>Uherský Brod</v>
      </c>
      <c r="G120" s="35"/>
      <c r="H120" s="35"/>
      <c r="I120" s="28" t="s">
        <v>24</v>
      </c>
      <c r="J120" s="65" t="str">
        <f>IF(J10="","",J10)</f>
        <v>15. 2. 2023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26</v>
      </c>
      <c r="D122" s="35"/>
      <c r="E122" s="35"/>
      <c r="F122" s="26" t="str">
        <f>E13</f>
        <v>TSUB, Uherský Brod</v>
      </c>
      <c r="G122" s="35"/>
      <c r="H122" s="35"/>
      <c r="I122" s="28" t="s">
        <v>32</v>
      </c>
      <c r="J122" s="31" t="str">
        <f>E19</f>
        <v>Ing. Kunčík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30</v>
      </c>
      <c r="D123" s="35"/>
      <c r="E123" s="35"/>
      <c r="F123" s="26" t="str">
        <f>IF(E16="","",E16)</f>
        <v>Vyplň údaj</v>
      </c>
      <c r="G123" s="35"/>
      <c r="H123" s="35"/>
      <c r="I123" s="28" t="s">
        <v>35</v>
      </c>
      <c r="J123" s="31" t="str">
        <f>E22</f>
        <v>Ing. Kunčík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55"/>
      <c r="B125" s="156"/>
      <c r="C125" s="157" t="s">
        <v>160</v>
      </c>
      <c r="D125" s="158" t="s">
        <v>64</v>
      </c>
      <c r="E125" s="158" t="s">
        <v>60</v>
      </c>
      <c r="F125" s="158" t="s">
        <v>61</v>
      </c>
      <c r="G125" s="158" t="s">
        <v>161</v>
      </c>
      <c r="H125" s="158" t="s">
        <v>162</v>
      </c>
      <c r="I125" s="158" t="s">
        <v>163</v>
      </c>
      <c r="J125" s="158" t="s">
        <v>142</v>
      </c>
      <c r="K125" s="159" t="s">
        <v>164</v>
      </c>
      <c r="L125" s="160"/>
      <c r="M125" s="74" t="s">
        <v>1</v>
      </c>
      <c r="N125" s="75" t="s">
        <v>43</v>
      </c>
      <c r="O125" s="75" t="s">
        <v>165</v>
      </c>
      <c r="P125" s="75" t="s">
        <v>166</v>
      </c>
      <c r="Q125" s="75" t="s">
        <v>167</v>
      </c>
      <c r="R125" s="75" t="s">
        <v>168</v>
      </c>
      <c r="S125" s="75" t="s">
        <v>169</v>
      </c>
      <c r="T125" s="76" t="s">
        <v>170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pans="1:63" s="2" customFormat="1" ht="22.9" customHeight="1">
      <c r="A126" s="33"/>
      <c r="B126" s="34"/>
      <c r="C126" s="81" t="s">
        <v>171</v>
      </c>
      <c r="D126" s="35"/>
      <c r="E126" s="35"/>
      <c r="F126" s="35"/>
      <c r="G126" s="35"/>
      <c r="H126" s="35"/>
      <c r="I126" s="35"/>
      <c r="J126" s="161">
        <f>BK126</f>
        <v>0</v>
      </c>
      <c r="K126" s="35"/>
      <c r="L126" s="38"/>
      <c r="M126" s="77"/>
      <c r="N126" s="162"/>
      <c r="O126" s="78"/>
      <c r="P126" s="163">
        <f>P127+P388+P396</f>
        <v>0</v>
      </c>
      <c r="Q126" s="78"/>
      <c r="R126" s="163">
        <f>R127+R388+R396</f>
        <v>90.037087380000003</v>
      </c>
      <c r="S126" s="78"/>
      <c r="T126" s="164">
        <f>T127+T388+T396</f>
        <v>174.42829999999995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78</v>
      </c>
      <c r="AU126" s="16" t="s">
        <v>144</v>
      </c>
      <c r="BK126" s="165">
        <f>BK127+BK388+BK396</f>
        <v>0</v>
      </c>
    </row>
    <row r="127" spans="1:63" s="12" customFormat="1" ht="25.9" customHeight="1">
      <c r="B127" s="166"/>
      <c r="C127" s="167"/>
      <c r="D127" s="168" t="s">
        <v>78</v>
      </c>
      <c r="E127" s="169" t="s">
        <v>172</v>
      </c>
      <c r="F127" s="169" t="s">
        <v>173</v>
      </c>
      <c r="G127" s="167"/>
      <c r="H127" s="167"/>
      <c r="I127" s="170"/>
      <c r="J127" s="171">
        <f>BK127</f>
        <v>0</v>
      </c>
      <c r="K127" s="167"/>
      <c r="L127" s="172"/>
      <c r="M127" s="173"/>
      <c r="N127" s="174"/>
      <c r="O127" s="174"/>
      <c r="P127" s="175">
        <f>P128+P258+P308+P318+P362+P384</f>
        <v>0</v>
      </c>
      <c r="Q127" s="174"/>
      <c r="R127" s="175">
        <f>R128+R258+R308+R318+R362+R384</f>
        <v>90.027047879999998</v>
      </c>
      <c r="S127" s="174"/>
      <c r="T127" s="176">
        <f>T128+T258+T308+T318+T362+T384</f>
        <v>174.42829999999995</v>
      </c>
      <c r="AR127" s="177" t="s">
        <v>84</v>
      </c>
      <c r="AT127" s="178" t="s">
        <v>78</v>
      </c>
      <c r="AU127" s="178" t="s">
        <v>79</v>
      </c>
      <c r="AY127" s="177" t="s">
        <v>174</v>
      </c>
      <c r="BK127" s="179">
        <f>BK128+BK258+BK308+BK318+BK362+BK384</f>
        <v>0</v>
      </c>
    </row>
    <row r="128" spans="1:63" s="12" customFormat="1" ht="22.9" customHeight="1">
      <c r="B128" s="166"/>
      <c r="C128" s="167"/>
      <c r="D128" s="168" t="s">
        <v>78</v>
      </c>
      <c r="E128" s="180" t="s">
        <v>84</v>
      </c>
      <c r="F128" s="180" t="s">
        <v>175</v>
      </c>
      <c r="G128" s="167"/>
      <c r="H128" s="167"/>
      <c r="I128" s="170"/>
      <c r="J128" s="181">
        <f>BK128</f>
        <v>0</v>
      </c>
      <c r="K128" s="167"/>
      <c r="L128" s="172"/>
      <c r="M128" s="173"/>
      <c r="N128" s="174"/>
      <c r="O128" s="174"/>
      <c r="P128" s="175">
        <f>SUM(P129:P257)</f>
        <v>0</v>
      </c>
      <c r="Q128" s="174"/>
      <c r="R128" s="175">
        <f>SUM(R129:R257)</f>
        <v>15.852378000000002</v>
      </c>
      <c r="S128" s="174"/>
      <c r="T128" s="176">
        <f>SUM(T129:T257)</f>
        <v>174.42829999999995</v>
      </c>
      <c r="AR128" s="177" t="s">
        <v>84</v>
      </c>
      <c r="AT128" s="178" t="s">
        <v>78</v>
      </c>
      <c r="AU128" s="178" t="s">
        <v>84</v>
      </c>
      <c r="AY128" s="177" t="s">
        <v>174</v>
      </c>
      <c r="BK128" s="179">
        <f>SUM(BK129:BK257)</f>
        <v>0</v>
      </c>
    </row>
    <row r="129" spans="1:65" s="2" customFormat="1" ht="21.75" customHeight="1">
      <c r="A129" s="33"/>
      <c r="B129" s="34"/>
      <c r="C129" s="182" t="s">
        <v>84</v>
      </c>
      <c r="D129" s="182" t="s">
        <v>176</v>
      </c>
      <c r="E129" s="183" t="s">
        <v>177</v>
      </c>
      <c r="F129" s="184" t="s">
        <v>178</v>
      </c>
      <c r="G129" s="185" t="s">
        <v>179</v>
      </c>
      <c r="H129" s="186">
        <v>4.5</v>
      </c>
      <c r="I129" s="187"/>
      <c r="J129" s="188">
        <f>ROUND(I129*H129,2)</f>
        <v>0</v>
      </c>
      <c r="K129" s="184" t="s">
        <v>180</v>
      </c>
      <c r="L129" s="38"/>
      <c r="M129" s="189" t="s">
        <v>1</v>
      </c>
      <c r="N129" s="190" t="s">
        <v>44</v>
      </c>
      <c r="O129" s="70"/>
      <c r="P129" s="191">
        <f>O129*H129</f>
        <v>0</v>
      </c>
      <c r="Q129" s="191">
        <v>0</v>
      </c>
      <c r="R129" s="191">
        <f>Q129*H129</f>
        <v>0</v>
      </c>
      <c r="S129" s="191">
        <v>0.255</v>
      </c>
      <c r="T129" s="192">
        <f>S129*H129</f>
        <v>1.1475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3" t="s">
        <v>181</v>
      </c>
      <c r="AT129" s="193" t="s">
        <v>176</v>
      </c>
      <c r="AU129" s="193" t="s">
        <v>88</v>
      </c>
      <c r="AY129" s="16" t="s">
        <v>174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6" t="s">
        <v>84</v>
      </c>
      <c r="BK129" s="194">
        <f>ROUND(I129*H129,2)</f>
        <v>0</v>
      </c>
      <c r="BL129" s="16" t="s">
        <v>181</v>
      </c>
      <c r="BM129" s="193" t="s">
        <v>182</v>
      </c>
    </row>
    <row r="130" spans="1:65" s="2" customFormat="1" ht="29.25">
      <c r="A130" s="33"/>
      <c r="B130" s="34"/>
      <c r="C130" s="35"/>
      <c r="D130" s="195" t="s">
        <v>183</v>
      </c>
      <c r="E130" s="35"/>
      <c r="F130" s="196" t="s">
        <v>184</v>
      </c>
      <c r="G130" s="35"/>
      <c r="H130" s="35"/>
      <c r="I130" s="197"/>
      <c r="J130" s="35"/>
      <c r="K130" s="35"/>
      <c r="L130" s="38"/>
      <c r="M130" s="198"/>
      <c r="N130" s="199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183</v>
      </c>
      <c r="AU130" s="16" t="s">
        <v>88</v>
      </c>
    </row>
    <row r="131" spans="1:65" s="2" customFormat="1">
      <c r="A131" s="33"/>
      <c r="B131" s="34"/>
      <c r="C131" s="35"/>
      <c r="D131" s="200" t="s">
        <v>185</v>
      </c>
      <c r="E131" s="35"/>
      <c r="F131" s="201" t="s">
        <v>186</v>
      </c>
      <c r="G131" s="35"/>
      <c r="H131" s="35"/>
      <c r="I131" s="197"/>
      <c r="J131" s="35"/>
      <c r="K131" s="35"/>
      <c r="L131" s="38"/>
      <c r="M131" s="198"/>
      <c r="N131" s="199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185</v>
      </c>
      <c r="AU131" s="16" t="s">
        <v>88</v>
      </c>
    </row>
    <row r="132" spans="1:65" s="13" customFormat="1">
      <c r="B132" s="202"/>
      <c r="C132" s="203"/>
      <c r="D132" s="195" t="s">
        <v>187</v>
      </c>
      <c r="E132" s="204" t="s">
        <v>86</v>
      </c>
      <c r="F132" s="205" t="s">
        <v>87</v>
      </c>
      <c r="G132" s="203"/>
      <c r="H132" s="206">
        <v>4.5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187</v>
      </c>
      <c r="AU132" s="212" t="s">
        <v>88</v>
      </c>
      <c r="AV132" s="13" t="s">
        <v>88</v>
      </c>
      <c r="AW132" s="13" t="s">
        <v>34</v>
      </c>
      <c r="AX132" s="13" t="s">
        <v>84</v>
      </c>
      <c r="AY132" s="212" t="s">
        <v>174</v>
      </c>
    </row>
    <row r="133" spans="1:65" s="2" customFormat="1" ht="21.75" customHeight="1">
      <c r="A133" s="33"/>
      <c r="B133" s="34"/>
      <c r="C133" s="182" t="s">
        <v>88</v>
      </c>
      <c r="D133" s="182" t="s">
        <v>176</v>
      </c>
      <c r="E133" s="183" t="s">
        <v>188</v>
      </c>
      <c r="F133" s="184" t="s">
        <v>189</v>
      </c>
      <c r="G133" s="185" t="s">
        <v>179</v>
      </c>
      <c r="H133" s="186">
        <v>143.1</v>
      </c>
      <c r="I133" s="187"/>
      <c r="J133" s="188">
        <f>ROUND(I133*H133,2)</f>
        <v>0</v>
      </c>
      <c r="K133" s="184" t="s">
        <v>180</v>
      </c>
      <c r="L133" s="38"/>
      <c r="M133" s="189" t="s">
        <v>1</v>
      </c>
      <c r="N133" s="190" t="s">
        <v>44</v>
      </c>
      <c r="O133" s="70"/>
      <c r="P133" s="191">
        <f>O133*H133</f>
        <v>0</v>
      </c>
      <c r="Q133" s="191">
        <v>0</v>
      </c>
      <c r="R133" s="191">
        <f>Q133*H133</f>
        <v>0</v>
      </c>
      <c r="S133" s="191">
        <v>0.28999999999999998</v>
      </c>
      <c r="T133" s="192">
        <f>S133*H133</f>
        <v>41.498999999999995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3" t="s">
        <v>181</v>
      </c>
      <c r="AT133" s="193" t="s">
        <v>176</v>
      </c>
      <c r="AU133" s="193" t="s">
        <v>88</v>
      </c>
      <c r="AY133" s="16" t="s">
        <v>174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6" t="s">
        <v>84</v>
      </c>
      <c r="BK133" s="194">
        <f>ROUND(I133*H133,2)</f>
        <v>0</v>
      </c>
      <c r="BL133" s="16" t="s">
        <v>181</v>
      </c>
      <c r="BM133" s="193" t="s">
        <v>190</v>
      </c>
    </row>
    <row r="134" spans="1:65" s="2" customFormat="1" ht="19.5">
      <c r="A134" s="33"/>
      <c r="B134" s="34"/>
      <c r="C134" s="35"/>
      <c r="D134" s="195" t="s">
        <v>183</v>
      </c>
      <c r="E134" s="35"/>
      <c r="F134" s="196" t="s">
        <v>191</v>
      </c>
      <c r="G134" s="35"/>
      <c r="H134" s="35"/>
      <c r="I134" s="197"/>
      <c r="J134" s="35"/>
      <c r="K134" s="35"/>
      <c r="L134" s="38"/>
      <c r="M134" s="198"/>
      <c r="N134" s="199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183</v>
      </c>
      <c r="AU134" s="16" t="s">
        <v>88</v>
      </c>
    </row>
    <row r="135" spans="1:65" s="2" customFormat="1">
      <c r="A135" s="33"/>
      <c r="B135" s="34"/>
      <c r="C135" s="35"/>
      <c r="D135" s="200" t="s">
        <v>185</v>
      </c>
      <c r="E135" s="35"/>
      <c r="F135" s="201" t="s">
        <v>192</v>
      </c>
      <c r="G135" s="35"/>
      <c r="H135" s="35"/>
      <c r="I135" s="197"/>
      <c r="J135" s="35"/>
      <c r="K135" s="35"/>
      <c r="L135" s="38"/>
      <c r="M135" s="198"/>
      <c r="N135" s="199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185</v>
      </c>
      <c r="AU135" s="16" t="s">
        <v>88</v>
      </c>
    </row>
    <row r="136" spans="1:65" s="13" customFormat="1">
      <c r="B136" s="202"/>
      <c r="C136" s="203"/>
      <c r="D136" s="195" t="s">
        <v>187</v>
      </c>
      <c r="E136" s="204" t="s">
        <v>1</v>
      </c>
      <c r="F136" s="205" t="s">
        <v>89</v>
      </c>
      <c r="G136" s="203"/>
      <c r="H136" s="206">
        <v>143.1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187</v>
      </c>
      <c r="AU136" s="212" t="s">
        <v>88</v>
      </c>
      <c r="AV136" s="13" t="s">
        <v>88</v>
      </c>
      <c r="AW136" s="13" t="s">
        <v>34</v>
      </c>
      <c r="AX136" s="13" t="s">
        <v>84</v>
      </c>
      <c r="AY136" s="212" t="s">
        <v>174</v>
      </c>
    </row>
    <row r="137" spans="1:65" s="2" customFormat="1" ht="21.75" customHeight="1">
      <c r="A137" s="33"/>
      <c r="B137" s="34"/>
      <c r="C137" s="182" t="s">
        <v>193</v>
      </c>
      <c r="D137" s="182" t="s">
        <v>176</v>
      </c>
      <c r="E137" s="183" t="s">
        <v>194</v>
      </c>
      <c r="F137" s="184" t="s">
        <v>195</v>
      </c>
      <c r="G137" s="185" t="s">
        <v>179</v>
      </c>
      <c r="H137" s="186">
        <v>143.1</v>
      </c>
      <c r="I137" s="187"/>
      <c r="J137" s="188">
        <f>ROUND(I137*H137,2)</f>
        <v>0</v>
      </c>
      <c r="K137" s="184" t="s">
        <v>180</v>
      </c>
      <c r="L137" s="38"/>
      <c r="M137" s="189" t="s">
        <v>1</v>
      </c>
      <c r="N137" s="190" t="s">
        <v>44</v>
      </c>
      <c r="O137" s="70"/>
      <c r="P137" s="191">
        <f>O137*H137</f>
        <v>0</v>
      </c>
      <c r="Q137" s="191">
        <v>0</v>
      </c>
      <c r="R137" s="191">
        <f>Q137*H137</f>
        <v>0</v>
      </c>
      <c r="S137" s="191">
        <v>0.32500000000000001</v>
      </c>
      <c r="T137" s="192">
        <f>S137*H137</f>
        <v>46.5075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3" t="s">
        <v>181</v>
      </c>
      <c r="AT137" s="193" t="s">
        <v>176</v>
      </c>
      <c r="AU137" s="193" t="s">
        <v>88</v>
      </c>
      <c r="AY137" s="16" t="s">
        <v>174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6" t="s">
        <v>84</v>
      </c>
      <c r="BK137" s="194">
        <f>ROUND(I137*H137,2)</f>
        <v>0</v>
      </c>
      <c r="BL137" s="16" t="s">
        <v>181</v>
      </c>
      <c r="BM137" s="193" t="s">
        <v>196</v>
      </c>
    </row>
    <row r="138" spans="1:65" s="2" customFormat="1" ht="19.5">
      <c r="A138" s="33"/>
      <c r="B138" s="34"/>
      <c r="C138" s="35"/>
      <c r="D138" s="195" t="s">
        <v>183</v>
      </c>
      <c r="E138" s="35"/>
      <c r="F138" s="196" t="s">
        <v>197</v>
      </c>
      <c r="G138" s="35"/>
      <c r="H138" s="35"/>
      <c r="I138" s="197"/>
      <c r="J138" s="35"/>
      <c r="K138" s="35"/>
      <c r="L138" s="38"/>
      <c r="M138" s="198"/>
      <c r="N138" s="199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183</v>
      </c>
      <c r="AU138" s="16" t="s">
        <v>88</v>
      </c>
    </row>
    <row r="139" spans="1:65" s="2" customFormat="1">
      <c r="A139" s="33"/>
      <c r="B139" s="34"/>
      <c r="C139" s="35"/>
      <c r="D139" s="200" t="s">
        <v>185</v>
      </c>
      <c r="E139" s="35"/>
      <c r="F139" s="201" t="s">
        <v>198</v>
      </c>
      <c r="G139" s="35"/>
      <c r="H139" s="35"/>
      <c r="I139" s="197"/>
      <c r="J139" s="35"/>
      <c r="K139" s="35"/>
      <c r="L139" s="38"/>
      <c r="M139" s="198"/>
      <c r="N139" s="199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185</v>
      </c>
      <c r="AU139" s="16" t="s">
        <v>88</v>
      </c>
    </row>
    <row r="140" spans="1:65" s="13" customFormat="1">
      <c r="B140" s="202"/>
      <c r="C140" s="203"/>
      <c r="D140" s="195" t="s">
        <v>187</v>
      </c>
      <c r="E140" s="204" t="s">
        <v>1</v>
      </c>
      <c r="F140" s="205" t="s">
        <v>89</v>
      </c>
      <c r="G140" s="203"/>
      <c r="H140" s="206">
        <v>143.1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187</v>
      </c>
      <c r="AU140" s="212" t="s">
        <v>88</v>
      </c>
      <c r="AV140" s="13" t="s">
        <v>88</v>
      </c>
      <c r="AW140" s="13" t="s">
        <v>34</v>
      </c>
      <c r="AX140" s="13" t="s">
        <v>84</v>
      </c>
      <c r="AY140" s="212" t="s">
        <v>174</v>
      </c>
    </row>
    <row r="141" spans="1:65" s="2" customFormat="1" ht="16.5" customHeight="1">
      <c r="A141" s="33"/>
      <c r="B141" s="34"/>
      <c r="C141" s="182" t="s">
        <v>181</v>
      </c>
      <c r="D141" s="182" t="s">
        <v>176</v>
      </c>
      <c r="E141" s="183" t="s">
        <v>199</v>
      </c>
      <c r="F141" s="184" t="s">
        <v>200</v>
      </c>
      <c r="G141" s="185" t="s">
        <v>179</v>
      </c>
      <c r="H141" s="186">
        <v>143.1</v>
      </c>
      <c r="I141" s="187"/>
      <c r="J141" s="188">
        <f>ROUND(I141*H141,2)</f>
        <v>0</v>
      </c>
      <c r="K141" s="184" t="s">
        <v>180</v>
      </c>
      <c r="L141" s="38"/>
      <c r="M141" s="189" t="s">
        <v>1</v>
      </c>
      <c r="N141" s="190" t="s">
        <v>44</v>
      </c>
      <c r="O141" s="70"/>
      <c r="P141" s="191">
        <f>O141*H141</f>
        <v>0</v>
      </c>
      <c r="Q141" s="191">
        <v>0</v>
      </c>
      <c r="R141" s="191">
        <f>Q141*H141</f>
        <v>0</v>
      </c>
      <c r="S141" s="191">
        <v>9.8000000000000004E-2</v>
      </c>
      <c r="T141" s="192">
        <f>S141*H141</f>
        <v>14.0238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3" t="s">
        <v>181</v>
      </c>
      <c r="AT141" s="193" t="s">
        <v>176</v>
      </c>
      <c r="AU141" s="193" t="s">
        <v>88</v>
      </c>
      <c r="AY141" s="16" t="s">
        <v>174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6" t="s">
        <v>84</v>
      </c>
      <c r="BK141" s="194">
        <f>ROUND(I141*H141,2)</f>
        <v>0</v>
      </c>
      <c r="BL141" s="16" t="s">
        <v>181</v>
      </c>
      <c r="BM141" s="193" t="s">
        <v>201</v>
      </c>
    </row>
    <row r="142" spans="1:65" s="2" customFormat="1" ht="19.5">
      <c r="A142" s="33"/>
      <c r="B142" s="34"/>
      <c r="C142" s="35"/>
      <c r="D142" s="195" t="s">
        <v>183</v>
      </c>
      <c r="E142" s="35"/>
      <c r="F142" s="196" t="s">
        <v>202</v>
      </c>
      <c r="G142" s="35"/>
      <c r="H142" s="35"/>
      <c r="I142" s="197"/>
      <c r="J142" s="35"/>
      <c r="K142" s="35"/>
      <c r="L142" s="38"/>
      <c r="M142" s="198"/>
      <c r="N142" s="199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183</v>
      </c>
      <c r="AU142" s="16" t="s">
        <v>88</v>
      </c>
    </row>
    <row r="143" spans="1:65" s="2" customFormat="1">
      <c r="A143" s="33"/>
      <c r="B143" s="34"/>
      <c r="C143" s="35"/>
      <c r="D143" s="200" t="s">
        <v>185</v>
      </c>
      <c r="E143" s="35"/>
      <c r="F143" s="201" t="s">
        <v>203</v>
      </c>
      <c r="G143" s="35"/>
      <c r="H143" s="35"/>
      <c r="I143" s="197"/>
      <c r="J143" s="35"/>
      <c r="K143" s="35"/>
      <c r="L143" s="38"/>
      <c r="M143" s="198"/>
      <c r="N143" s="199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185</v>
      </c>
      <c r="AU143" s="16" t="s">
        <v>88</v>
      </c>
    </row>
    <row r="144" spans="1:65" s="13" customFormat="1">
      <c r="B144" s="202"/>
      <c r="C144" s="203"/>
      <c r="D144" s="195" t="s">
        <v>187</v>
      </c>
      <c r="E144" s="204" t="s">
        <v>89</v>
      </c>
      <c r="F144" s="205" t="s">
        <v>90</v>
      </c>
      <c r="G144" s="203"/>
      <c r="H144" s="206">
        <v>143.1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187</v>
      </c>
      <c r="AU144" s="212" t="s">
        <v>88</v>
      </c>
      <c r="AV144" s="13" t="s">
        <v>88</v>
      </c>
      <c r="AW144" s="13" t="s">
        <v>34</v>
      </c>
      <c r="AX144" s="13" t="s">
        <v>84</v>
      </c>
      <c r="AY144" s="212" t="s">
        <v>174</v>
      </c>
    </row>
    <row r="145" spans="1:65" s="2" customFormat="1" ht="16.5" customHeight="1">
      <c r="A145" s="33"/>
      <c r="B145" s="34"/>
      <c r="C145" s="182" t="s">
        <v>204</v>
      </c>
      <c r="D145" s="182" t="s">
        <v>176</v>
      </c>
      <c r="E145" s="183" t="s">
        <v>205</v>
      </c>
      <c r="F145" s="184" t="s">
        <v>206</v>
      </c>
      <c r="G145" s="185" t="s">
        <v>179</v>
      </c>
      <c r="H145" s="186">
        <v>147.6</v>
      </c>
      <c r="I145" s="187"/>
      <c r="J145" s="188">
        <f>ROUND(I145*H145,2)</f>
        <v>0</v>
      </c>
      <c r="K145" s="184" t="s">
        <v>180</v>
      </c>
      <c r="L145" s="38"/>
      <c r="M145" s="189" t="s">
        <v>1</v>
      </c>
      <c r="N145" s="190" t="s">
        <v>44</v>
      </c>
      <c r="O145" s="70"/>
      <c r="P145" s="191">
        <f>O145*H145</f>
        <v>0</v>
      </c>
      <c r="Q145" s="191">
        <v>0</v>
      </c>
      <c r="R145" s="191">
        <f>Q145*H145</f>
        <v>0</v>
      </c>
      <c r="S145" s="191">
        <v>0.3</v>
      </c>
      <c r="T145" s="192">
        <f>S145*H145</f>
        <v>44.279999999999994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3" t="s">
        <v>181</v>
      </c>
      <c r="AT145" s="193" t="s">
        <v>176</v>
      </c>
      <c r="AU145" s="193" t="s">
        <v>88</v>
      </c>
      <c r="AY145" s="16" t="s">
        <v>174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6" t="s">
        <v>84</v>
      </c>
      <c r="BK145" s="194">
        <f>ROUND(I145*H145,2)</f>
        <v>0</v>
      </c>
      <c r="BL145" s="16" t="s">
        <v>181</v>
      </c>
      <c r="BM145" s="193" t="s">
        <v>207</v>
      </c>
    </row>
    <row r="146" spans="1:65" s="2" customFormat="1" ht="19.5">
      <c r="A146" s="33"/>
      <c r="B146" s="34"/>
      <c r="C146" s="35"/>
      <c r="D146" s="195" t="s">
        <v>183</v>
      </c>
      <c r="E146" s="35"/>
      <c r="F146" s="196" t="s">
        <v>208</v>
      </c>
      <c r="G146" s="35"/>
      <c r="H146" s="35"/>
      <c r="I146" s="197"/>
      <c r="J146" s="35"/>
      <c r="K146" s="35"/>
      <c r="L146" s="38"/>
      <c r="M146" s="198"/>
      <c r="N146" s="199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183</v>
      </c>
      <c r="AU146" s="16" t="s">
        <v>88</v>
      </c>
    </row>
    <row r="147" spans="1:65" s="2" customFormat="1">
      <c r="A147" s="33"/>
      <c r="B147" s="34"/>
      <c r="C147" s="35"/>
      <c r="D147" s="200" t="s">
        <v>185</v>
      </c>
      <c r="E147" s="35"/>
      <c r="F147" s="201" t="s">
        <v>209</v>
      </c>
      <c r="G147" s="35"/>
      <c r="H147" s="35"/>
      <c r="I147" s="197"/>
      <c r="J147" s="35"/>
      <c r="K147" s="35"/>
      <c r="L147" s="38"/>
      <c r="M147" s="198"/>
      <c r="N147" s="199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185</v>
      </c>
      <c r="AU147" s="16" t="s">
        <v>88</v>
      </c>
    </row>
    <row r="148" spans="1:65" s="13" customFormat="1">
      <c r="B148" s="202"/>
      <c r="C148" s="203"/>
      <c r="D148" s="195" t="s">
        <v>187</v>
      </c>
      <c r="E148" s="204" t="s">
        <v>1</v>
      </c>
      <c r="F148" s="205" t="s">
        <v>210</v>
      </c>
      <c r="G148" s="203"/>
      <c r="H148" s="206">
        <v>147.6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187</v>
      </c>
      <c r="AU148" s="212" t="s">
        <v>88</v>
      </c>
      <c r="AV148" s="13" t="s">
        <v>88</v>
      </c>
      <c r="AW148" s="13" t="s">
        <v>34</v>
      </c>
      <c r="AX148" s="13" t="s">
        <v>84</v>
      </c>
      <c r="AY148" s="212" t="s">
        <v>174</v>
      </c>
    </row>
    <row r="149" spans="1:65" s="2" customFormat="1" ht="16.5" customHeight="1">
      <c r="A149" s="33"/>
      <c r="B149" s="34"/>
      <c r="C149" s="182" t="s">
        <v>211</v>
      </c>
      <c r="D149" s="182" t="s">
        <v>176</v>
      </c>
      <c r="E149" s="183" t="s">
        <v>212</v>
      </c>
      <c r="F149" s="184" t="s">
        <v>213</v>
      </c>
      <c r="G149" s="185" t="s">
        <v>179</v>
      </c>
      <c r="H149" s="186">
        <v>16.600000000000001</v>
      </c>
      <c r="I149" s="187"/>
      <c r="J149" s="188">
        <f>ROUND(I149*H149,2)</f>
        <v>0</v>
      </c>
      <c r="K149" s="184" t="s">
        <v>180</v>
      </c>
      <c r="L149" s="38"/>
      <c r="M149" s="189" t="s">
        <v>1</v>
      </c>
      <c r="N149" s="190" t="s">
        <v>44</v>
      </c>
      <c r="O149" s="70"/>
      <c r="P149" s="191">
        <f>O149*H149</f>
        <v>0</v>
      </c>
      <c r="Q149" s="191">
        <v>0</v>
      </c>
      <c r="R149" s="191">
        <f>Q149*H149</f>
        <v>0</v>
      </c>
      <c r="S149" s="191">
        <v>0.44</v>
      </c>
      <c r="T149" s="192">
        <f>S149*H149</f>
        <v>7.3040000000000003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3" t="s">
        <v>181</v>
      </c>
      <c r="AT149" s="193" t="s">
        <v>176</v>
      </c>
      <c r="AU149" s="193" t="s">
        <v>88</v>
      </c>
      <c r="AY149" s="16" t="s">
        <v>174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6" t="s">
        <v>84</v>
      </c>
      <c r="BK149" s="194">
        <f>ROUND(I149*H149,2)</f>
        <v>0</v>
      </c>
      <c r="BL149" s="16" t="s">
        <v>181</v>
      </c>
      <c r="BM149" s="193" t="s">
        <v>214</v>
      </c>
    </row>
    <row r="150" spans="1:65" s="2" customFormat="1" ht="19.5">
      <c r="A150" s="33"/>
      <c r="B150" s="34"/>
      <c r="C150" s="35"/>
      <c r="D150" s="195" t="s">
        <v>183</v>
      </c>
      <c r="E150" s="35"/>
      <c r="F150" s="196" t="s">
        <v>215</v>
      </c>
      <c r="G150" s="35"/>
      <c r="H150" s="35"/>
      <c r="I150" s="197"/>
      <c r="J150" s="35"/>
      <c r="K150" s="35"/>
      <c r="L150" s="38"/>
      <c r="M150" s="198"/>
      <c r="N150" s="199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183</v>
      </c>
      <c r="AU150" s="16" t="s">
        <v>88</v>
      </c>
    </row>
    <row r="151" spans="1:65" s="2" customFormat="1">
      <c r="A151" s="33"/>
      <c r="B151" s="34"/>
      <c r="C151" s="35"/>
      <c r="D151" s="200" t="s">
        <v>185</v>
      </c>
      <c r="E151" s="35"/>
      <c r="F151" s="201" t="s">
        <v>216</v>
      </c>
      <c r="G151" s="35"/>
      <c r="H151" s="35"/>
      <c r="I151" s="197"/>
      <c r="J151" s="35"/>
      <c r="K151" s="35"/>
      <c r="L151" s="38"/>
      <c r="M151" s="198"/>
      <c r="N151" s="199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185</v>
      </c>
      <c r="AU151" s="16" t="s">
        <v>88</v>
      </c>
    </row>
    <row r="152" spans="1:65" s="13" customFormat="1">
      <c r="B152" s="202"/>
      <c r="C152" s="203"/>
      <c r="D152" s="195" t="s">
        <v>187</v>
      </c>
      <c r="E152" s="204" t="s">
        <v>1</v>
      </c>
      <c r="F152" s="205" t="s">
        <v>92</v>
      </c>
      <c r="G152" s="203"/>
      <c r="H152" s="206">
        <v>16.600000000000001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187</v>
      </c>
      <c r="AU152" s="212" t="s">
        <v>88</v>
      </c>
      <c r="AV152" s="13" t="s">
        <v>88</v>
      </c>
      <c r="AW152" s="13" t="s">
        <v>34</v>
      </c>
      <c r="AX152" s="13" t="s">
        <v>84</v>
      </c>
      <c r="AY152" s="212" t="s">
        <v>174</v>
      </c>
    </row>
    <row r="153" spans="1:65" s="2" customFormat="1" ht="16.5" customHeight="1">
      <c r="A153" s="33"/>
      <c r="B153" s="34"/>
      <c r="C153" s="182" t="s">
        <v>217</v>
      </c>
      <c r="D153" s="182" t="s">
        <v>176</v>
      </c>
      <c r="E153" s="183" t="s">
        <v>218</v>
      </c>
      <c r="F153" s="184" t="s">
        <v>219</v>
      </c>
      <c r="G153" s="185" t="s">
        <v>179</v>
      </c>
      <c r="H153" s="186">
        <v>5.9</v>
      </c>
      <c r="I153" s="187"/>
      <c r="J153" s="188">
        <f>ROUND(I153*H153,2)</f>
        <v>0</v>
      </c>
      <c r="K153" s="184" t="s">
        <v>180</v>
      </c>
      <c r="L153" s="38"/>
      <c r="M153" s="189" t="s">
        <v>1</v>
      </c>
      <c r="N153" s="190" t="s">
        <v>44</v>
      </c>
      <c r="O153" s="70"/>
      <c r="P153" s="191">
        <f>O153*H153</f>
        <v>0</v>
      </c>
      <c r="Q153" s="191">
        <v>0</v>
      </c>
      <c r="R153" s="191">
        <f>Q153*H153</f>
        <v>0</v>
      </c>
      <c r="S153" s="191">
        <v>0.32500000000000001</v>
      </c>
      <c r="T153" s="192">
        <f>S153*H153</f>
        <v>1.9175000000000002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3" t="s">
        <v>181</v>
      </c>
      <c r="AT153" s="193" t="s">
        <v>176</v>
      </c>
      <c r="AU153" s="193" t="s">
        <v>88</v>
      </c>
      <c r="AY153" s="16" t="s">
        <v>174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6" t="s">
        <v>84</v>
      </c>
      <c r="BK153" s="194">
        <f>ROUND(I153*H153,2)</f>
        <v>0</v>
      </c>
      <c r="BL153" s="16" t="s">
        <v>181</v>
      </c>
      <c r="BM153" s="193" t="s">
        <v>220</v>
      </c>
    </row>
    <row r="154" spans="1:65" s="2" customFormat="1" ht="19.5">
      <c r="A154" s="33"/>
      <c r="B154" s="34"/>
      <c r="C154" s="35"/>
      <c r="D154" s="195" t="s">
        <v>183</v>
      </c>
      <c r="E154" s="35"/>
      <c r="F154" s="196" t="s">
        <v>221</v>
      </c>
      <c r="G154" s="35"/>
      <c r="H154" s="35"/>
      <c r="I154" s="197"/>
      <c r="J154" s="35"/>
      <c r="K154" s="35"/>
      <c r="L154" s="38"/>
      <c r="M154" s="198"/>
      <c r="N154" s="199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183</v>
      </c>
      <c r="AU154" s="16" t="s">
        <v>88</v>
      </c>
    </row>
    <row r="155" spans="1:65" s="2" customFormat="1">
      <c r="A155" s="33"/>
      <c r="B155" s="34"/>
      <c r="C155" s="35"/>
      <c r="D155" s="200" t="s">
        <v>185</v>
      </c>
      <c r="E155" s="35"/>
      <c r="F155" s="201" t="s">
        <v>222</v>
      </c>
      <c r="G155" s="35"/>
      <c r="H155" s="35"/>
      <c r="I155" s="197"/>
      <c r="J155" s="35"/>
      <c r="K155" s="35"/>
      <c r="L155" s="38"/>
      <c r="M155" s="198"/>
      <c r="N155" s="199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185</v>
      </c>
      <c r="AU155" s="16" t="s">
        <v>88</v>
      </c>
    </row>
    <row r="156" spans="1:65" s="13" customFormat="1">
      <c r="B156" s="202"/>
      <c r="C156" s="203"/>
      <c r="D156" s="195" t="s">
        <v>187</v>
      </c>
      <c r="E156" s="204" t="s">
        <v>94</v>
      </c>
      <c r="F156" s="205" t="s">
        <v>95</v>
      </c>
      <c r="G156" s="203"/>
      <c r="H156" s="206">
        <v>5.9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187</v>
      </c>
      <c r="AU156" s="212" t="s">
        <v>88</v>
      </c>
      <c r="AV156" s="13" t="s">
        <v>88</v>
      </c>
      <c r="AW156" s="13" t="s">
        <v>34</v>
      </c>
      <c r="AX156" s="13" t="s">
        <v>84</v>
      </c>
      <c r="AY156" s="212" t="s">
        <v>174</v>
      </c>
    </row>
    <row r="157" spans="1:65" s="2" customFormat="1" ht="16.5" customHeight="1">
      <c r="A157" s="33"/>
      <c r="B157" s="34"/>
      <c r="C157" s="182" t="s">
        <v>223</v>
      </c>
      <c r="D157" s="182" t="s">
        <v>176</v>
      </c>
      <c r="E157" s="183" t="s">
        <v>224</v>
      </c>
      <c r="F157" s="184" t="s">
        <v>225</v>
      </c>
      <c r="G157" s="185" t="s">
        <v>179</v>
      </c>
      <c r="H157" s="186">
        <v>16.600000000000001</v>
      </c>
      <c r="I157" s="187"/>
      <c r="J157" s="188">
        <f>ROUND(I157*H157,2)</f>
        <v>0</v>
      </c>
      <c r="K157" s="184" t="s">
        <v>180</v>
      </c>
      <c r="L157" s="38"/>
      <c r="M157" s="189" t="s">
        <v>1</v>
      </c>
      <c r="N157" s="190" t="s">
        <v>44</v>
      </c>
      <c r="O157" s="70"/>
      <c r="P157" s="191">
        <f>O157*H157</f>
        <v>0</v>
      </c>
      <c r="Q157" s="191">
        <v>0</v>
      </c>
      <c r="R157" s="191">
        <f>Q157*H157</f>
        <v>0</v>
      </c>
      <c r="S157" s="191">
        <v>0.22</v>
      </c>
      <c r="T157" s="192">
        <f>S157*H157</f>
        <v>3.6520000000000001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3" t="s">
        <v>181</v>
      </c>
      <c r="AT157" s="193" t="s">
        <v>176</v>
      </c>
      <c r="AU157" s="193" t="s">
        <v>88</v>
      </c>
      <c r="AY157" s="16" t="s">
        <v>174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6" t="s">
        <v>84</v>
      </c>
      <c r="BK157" s="194">
        <f>ROUND(I157*H157,2)</f>
        <v>0</v>
      </c>
      <c r="BL157" s="16" t="s">
        <v>181</v>
      </c>
      <c r="BM157" s="193" t="s">
        <v>226</v>
      </c>
    </row>
    <row r="158" spans="1:65" s="2" customFormat="1" ht="19.5">
      <c r="A158" s="33"/>
      <c r="B158" s="34"/>
      <c r="C158" s="35"/>
      <c r="D158" s="195" t="s">
        <v>183</v>
      </c>
      <c r="E158" s="35"/>
      <c r="F158" s="196" t="s">
        <v>227</v>
      </c>
      <c r="G158" s="35"/>
      <c r="H158" s="35"/>
      <c r="I158" s="197"/>
      <c r="J158" s="35"/>
      <c r="K158" s="35"/>
      <c r="L158" s="38"/>
      <c r="M158" s="198"/>
      <c r="N158" s="199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183</v>
      </c>
      <c r="AU158" s="16" t="s">
        <v>88</v>
      </c>
    </row>
    <row r="159" spans="1:65" s="2" customFormat="1">
      <c r="A159" s="33"/>
      <c r="B159" s="34"/>
      <c r="C159" s="35"/>
      <c r="D159" s="200" t="s">
        <v>185</v>
      </c>
      <c r="E159" s="35"/>
      <c r="F159" s="201" t="s">
        <v>228</v>
      </c>
      <c r="G159" s="35"/>
      <c r="H159" s="35"/>
      <c r="I159" s="197"/>
      <c r="J159" s="35"/>
      <c r="K159" s="35"/>
      <c r="L159" s="38"/>
      <c r="M159" s="198"/>
      <c r="N159" s="199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185</v>
      </c>
      <c r="AU159" s="16" t="s">
        <v>88</v>
      </c>
    </row>
    <row r="160" spans="1:65" s="13" customFormat="1">
      <c r="B160" s="202"/>
      <c r="C160" s="203"/>
      <c r="D160" s="195" t="s">
        <v>187</v>
      </c>
      <c r="E160" s="204" t="s">
        <v>92</v>
      </c>
      <c r="F160" s="205" t="s">
        <v>229</v>
      </c>
      <c r="G160" s="203"/>
      <c r="H160" s="206">
        <v>16.600000000000001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187</v>
      </c>
      <c r="AU160" s="212" t="s">
        <v>88</v>
      </c>
      <c r="AV160" s="13" t="s">
        <v>88</v>
      </c>
      <c r="AW160" s="13" t="s">
        <v>34</v>
      </c>
      <c r="AX160" s="13" t="s">
        <v>84</v>
      </c>
      <c r="AY160" s="212" t="s">
        <v>174</v>
      </c>
    </row>
    <row r="161" spans="1:65" s="2" customFormat="1" ht="16.5" customHeight="1">
      <c r="A161" s="33"/>
      <c r="B161" s="34"/>
      <c r="C161" s="182" t="s">
        <v>230</v>
      </c>
      <c r="D161" s="182" t="s">
        <v>176</v>
      </c>
      <c r="E161" s="183" t="s">
        <v>231</v>
      </c>
      <c r="F161" s="184" t="s">
        <v>232</v>
      </c>
      <c r="G161" s="185" t="s">
        <v>233</v>
      </c>
      <c r="H161" s="186">
        <v>50.6</v>
      </c>
      <c r="I161" s="187"/>
      <c r="J161" s="188">
        <f>ROUND(I161*H161,2)</f>
        <v>0</v>
      </c>
      <c r="K161" s="184" t="s">
        <v>180</v>
      </c>
      <c r="L161" s="38"/>
      <c r="M161" s="189" t="s">
        <v>1</v>
      </c>
      <c r="N161" s="190" t="s">
        <v>44</v>
      </c>
      <c r="O161" s="70"/>
      <c r="P161" s="191">
        <f>O161*H161</f>
        <v>0</v>
      </c>
      <c r="Q161" s="191">
        <v>0</v>
      </c>
      <c r="R161" s="191">
        <f>Q161*H161</f>
        <v>0</v>
      </c>
      <c r="S161" s="191">
        <v>0.20499999999999999</v>
      </c>
      <c r="T161" s="192">
        <f>S161*H161</f>
        <v>10.372999999999999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3" t="s">
        <v>181</v>
      </c>
      <c r="AT161" s="193" t="s">
        <v>176</v>
      </c>
      <c r="AU161" s="193" t="s">
        <v>88</v>
      </c>
      <c r="AY161" s="16" t="s">
        <v>174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6" t="s">
        <v>84</v>
      </c>
      <c r="BK161" s="194">
        <f>ROUND(I161*H161,2)</f>
        <v>0</v>
      </c>
      <c r="BL161" s="16" t="s">
        <v>181</v>
      </c>
      <c r="BM161" s="193" t="s">
        <v>234</v>
      </c>
    </row>
    <row r="162" spans="1:65" s="2" customFormat="1" ht="19.5">
      <c r="A162" s="33"/>
      <c r="B162" s="34"/>
      <c r="C162" s="35"/>
      <c r="D162" s="195" t="s">
        <v>183</v>
      </c>
      <c r="E162" s="35"/>
      <c r="F162" s="196" t="s">
        <v>235</v>
      </c>
      <c r="G162" s="35"/>
      <c r="H162" s="35"/>
      <c r="I162" s="197"/>
      <c r="J162" s="35"/>
      <c r="K162" s="35"/>
      <c r="L162" s="38"/>
      <c r="M162" s="198"/>
      <c r="N162" s="199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183</v>
      </c>
      <c r="AU162" s="16" t="s">
        <v>88</v>
      </c>
    </row>
    <row r="163" spans="1:65" s="2" customFormat="1">
      <c r="A163" s="33"/>
      <c r="B163" s="34"/>
      <c r="C163" s="35"/>
      <c r="D163" s="200" t="s">
        <v>185</v>
      </c>
      <c r="E163" s="35"/>
      <c r="F163" s="201" t="s">
        <v>236</v>
      </c>
      <c r="G163" s="35"/>
      <c r="H163" s="35"/>
      <c r="I163" s="197"/>
      <c r="J163" s="35"/>
      <c r="K163" s="35"/>
      <c r="L163" s="38"/>
      <c r="M163" s="198"/>
      <c r="N163" s="199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185</v>
      </c>
      <c r="AU163" s="16" t="s">
        <v>88</v>
      </c>
    </row>
    <row r="164" spans="1:65" s="13" customFormat="1">
      <c r="B164" s="202"/>
      <c r="C164" s="203"/>
      <c r="D164" s="195" t="s">
        <v>187</v>
      </c>
      <c r="E164" s="204" t="s">
        <v>1</v>
      </c>
      <c r="F164" s="205" t="s">
        <v>237</v>
      </c>
      <c r="G164" s="203"/>
      <c r="H164" s="206">
        <v>50.6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187</v>
      </c>
      <c r="AU164" s="212" t="s">
        <v>88</v>
      </c>
      <c r="AV164" s="13" t="s">
        <v>88</v>
      </c>
      <c r="AW164" s="13" t="s">
        <v>34</v>
      </c>
      <c r="AX164" s="13" t="s">
        <v>84</v>
      </c>
      <c r="AY164" s="212" t="s">
        <v>174</v>
      </c>
    </row>
    <row r="165" spans="1:65" s="2" customFormat="1" ht="16.5" customHeight="1">
      <c r="A165" s="33"/>
      <c r="B165" s="34"/>
      <c r="C165" s="182" t="s">
        <v>238</v>
      </c>
      <c r="D165" s="182" t="s">
        <v>176</v>
      </c>
      <c r="E165" s="183" t="s">
        <v>239</v>
      </c>
      <c r="F165" s="184" t="s">
        <v>240</v>
      </c>
      <c r="G165" s="185" t="s">
        <v>233</v>
      </c>
      <c r="H165" s="186">
        <v>93.1</v>
      </c>
      <c r="I165" s="187"/>
      <c r="J165" s="188">
        <f>ROUND(I165*H165,2)</f>
        <v>0</v>
      </c>
      <c r="K165" s="184" t="s">
        <v>180</v>
      </c>
      <c r="L165" s="38"/>
      <c r="M165" s="189" t="s">
        <v>1</v>
      </c>
      <c r="N165" s="190" t="s">
        <v>44</v>
      </c>
      <c r="O165" s="70"/>
      <c r="P165" s="191">
        <f>O165*H165</f>
        <v>0</v>
      </c>
      <c r="Q165" s="191">
        <v>0</v>
      </c>
      <c r="R165" s="191">
        <f>Q165*H165</f>
        <v>0</v>
      </c>
      <c r="S165" s="191">
        <v>0.04</v>
      </c>
      <c r="T165" s="192">
        <f>S165*H165</f>
        <v>3.7239999999999998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3" t="s">
        <v>181</v>
      </c>
      <c r="AT165" s="193" t="s">
        <v>176</v>
      </c>
      <c r="AU165" s="193" t="s">
        <v>88</v>
      </c>
      <c r="AY165" s="16" t="s">
        <v>174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6" t="s">
        <v>84</v>
      </c>
      <c r="BK165" s="194">
        <f>ROUND(I165*H165,2)</f>
        <v>0</v>
      </c>
      <c r="BL165" s="16" t="s">
        <v>181</v>
      </c>
      <c r="BM165" s="193" t="s">
        <v>241</v>
      </c>
    </row>
    <row r="166" spans="1:65" s="2" customFormat="1" ht="19.5">
      <c r="A166" s="33"/>
      <c r="B166" s="34"/>
      <c r="C166" s="35"/>
      <c r="D166" s="195" t="s">
        <v>183</v>
      </c>
      <c r="E166" s="35"/>
      <c r="F166" s="196" t="s">
        <v>242</v>
      </c>
      <c r="G166" s="35"/>
      <c r="H166" s="35"/>
      <c r="I166" s="197"/>
      <c r="J166" s="35"/>
      <c r="K166" s="35"/>
      <c r="L166" s="38"/>
      <c r="M166" s="198"/>
      <c r="N166" s="199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183</v>
      </c>
      <c r="AU166" s="16" t="s">
        <v>88</v>
      </c>
    </row>
    <row r="167" spans="1:65" s="2" customFormat="1">
      <c r="A167" s="33"/>
      <c r="B167" s="34"/>
      <c r="C167" s="35"/>
      <c r="D167" s="200" t="s">
        <v>185</v>
      </c>
      <c r="E167" s="35"/>
      <c r="F167" s="201" t="s">
        <v>243</v>
      </c>
      <c r="G167" s="35"/>
      <c r="H167" s="35"/>
      <c r="I167" s="197"/>
      <c r="J167" s="35"/>
      <c r="K167" s="35"/>
      <c r="L167" s="38"/>
      <c r="M167" s="198"/>
      <c r="N167" s="199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185</v>
      </c>
      <c r="AU167" s="16" t="s">
        <v>88</v>
      </c>
    </row>
    <row r="168" spans="1:65" s="13" customFormat="1">
      <c r="B168" s="202"/>
      <c r="C168" s="203"/>
      <c r="D168" s="195" t="s">
        <v>187</v>
      </c>
      <c r="E168" s="204" t="s">
        <v>1</v>
      </c>
      <c r="F168" s="205" t="s">
        <v>244</v>
      </c>
      <c r="G168" s="203"/>
      <c r="H168" s="206">
        <v>93.1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187</v>
      </c>
      <c r="AU168" s="212" t="s">
        <v>88</v>
      </c>
      <c r="AV168" s="13" t="s">
        <v>88</v>
      </c>
      <c r="AW168" s="13" t="s">
        <v>34</v>
      </c>
      <c r="AX168" s="13" t="s">
        <v>84</v>
      </c>
      <c r="AY168" s="212" t="s">
        <v>174</v>
      </c>
    </row>
    <row r="169" spans="1:65" s="2" customFormat="1" ht="21.75" customHeight="1">
      <c r="A169" s="33"/>
      <c r="B169" s="34"/>
      <c r="C169" s="182" t="s">
        <v>245</v>
      </c>
      <c r="D169" s="182" t="s">
        <v>176</v>
      </c>
      <c r="E169" s="183" t="s">
        <v>246</v>
      </c>
      <c r="F169" s="184" t="s">
        <v>247</v>
      </c>
      <c r="G169" s="185" t="s">
        <v>248</v>
      </c>
      <c r="H169" s="186">
        <v>6.73</v>
      </c>
      <c r="I169" s="187"/>
      <c r="J169" s="188">
        <f>ROUND(I169*H169,2)</f>
        <v>0</v>
      </c>
      <c r="K169" s="184" t="s">
        <v>180</v>
      </c>
      <c r="L169" s="38"/>
      <c r="M169" s="189" t="s">
        <v>1</v>
      </c>
      <c r="N169" s="190" t="s">
        <v>44</v>
      </c>
      <c r="O169" s="70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3" t="s">
        <v>181</v>
      </c>
      <c r="AT169" s="193" t="s">
        <v>176</v>
      </c>
      <c r="AU169" s="193" t="s">
        <v>88</v>
      </c>
      <c r="AY169" s="16" t="s">
        <v>174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6" t="s">
        <v>84</v>
      </c>
      <c r="BK169" s="194">
        <f>ROUND(I169*H169,2)</f>
        <v>0</v>
      </c>
      <c r="BL169" s="16" t="s">
        <v>181</v>
      </c>
      <c r="BM169" s="193" t="s">
        <v>249</v>
      </c>
    </row>
    <row r="170" spans="1:65" s="2" customFormat="1">
      <c r="A170" s="33"/>
      <c r="B170" s="34"/>
      <c r="C170" s="35"/>
      <c r="D170" s="195" t="s">
        <v>183</v>
      </c>
      <c r="E170" s="35"/>
      <c r="F170" s="196" t="s">
        <v>250</v>
      </c>
      <c r="G170" s="35"/>
      <c r="H170" s="35"/>
      <c r="I170" s="197"/>
      <c r="J170" s="35"/>
      <c r="K170" s="35"/>
      <c r="L170" s="38"/>
      <c r="M170" s="198"/>
      <c r="N170" s="199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183</v>
      </c>
      <c r="AU170" s="16" t="s">
        <v>88</v>
      </c>
    </row>
    <row r="171" spans="1:65" s="2" customFormat="1">
      <c r="A171" s="33"/>
      <c r="B171" s="34"/>
      <c r="C171" s="35"/>
      <c r="D171" s="200" t="s">
        <v>185</v>
      </c>
      <c r="E171" s="35"/>
      <c r="F171" s="201" t="s">
        <v>251</v>
      </c>
      <c r="G171" s="35"/>
      <c r="H171" s="35"/>
      <c r="I171" s="197"/>
      <c r="J171" s="35"/>
      <c r="K171" s="35"/>
      <c r="L171" s="38"/>
      <c r="M171" s="198"/>
      <c r="N171" s="199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185</v>
      </c>
      <c r="AU171" s="16" t="s">
        <v>88</v>
      </c>
    </row>
    <row r="172" spans="1:65" s="13" customFormat="1">
      <c r="B172" s="202"/>
      <c r="C172" s="203"/>
      <c r="D172" s="195" t="s">
        <v>187</v>
      </c>
      <c r="E172" s="204" t="s">
        <v>124</v>
      </c>
      <c r="F172" s="205" t="s">
        <v>252</v>
      </c>
      <c r="G172" s="203"/>
      <c r="H172" s="206">
        <v>6.73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187</v>
      </c>
      <c r="AU172" s="212" t="s">
        <v>88</v>
      </c>
      <c r="AV172" s="13" t="s">
        <v>88</v>
      </c>
      <c r="AW172" s="13" t="s">
        <v>34</v>
      </c>
      <c r="AX172" s="13" t="s">
        <v>84</v>
      </c>
      <c r="AY172" s="212" t="s">
        <v>174</v>
      </c>
    </row>
    <row r="173" spans="1:65" s="2" customFormat="1" ht="16.5" customHeight="1">
      <c r="A173" s="33"/>
      <c r="B173" s="34"/>
      <c r="C173" s="213" t="s">
        <v>253</v>
      </c>
      <c r="D173" s="213" t="s">
        <v>254</v>
      </c>
      <c r="E173" s="214" t="s">
        <v>255</v>
      </c>
      <c r="F173" s="215" t="s">
        <v>256</v>
      </c>
      <c r="G173" s="216" t="s">
        <v>257</v>
      </c>
      <c r="H173" s="217">
        <v>11.441000000000001</v>
      </c>
      <c r="I173" s="218"/>
      <c r="J173" s="219">
        <f>ROUND(I173*H173,2)</f>
        <v>0</v>
      </c>
      <c r="K173" s="215" t="s">
        <v>180</v>
      </c>
      <c r="L173" s="220"/>
      <c r="M173" s="221" t="s">
        <v>1</v>
      </c>
      <c r="N173" s="222" t="s">
        <v>44</v>
      </c>
      <c r="O173" s="70"/>
      <c r="P173" s="191">
        <f>O173*H173</f>
        <v>0</v>
      </c>
      <c r="Q173" s="191">
        <v>1</v>
      </c>
      <c r="R173" s="191">
        <f>Q173*H173</f>
        <v>11.441000000000001</v>
      </c>
      <c r="S173" s="191">
        <v>0</v>
      </c>
      <c r="T173" s="19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3" t="s">
        <v>223</v>
      </c>
      <c r="AT173" s="193" t="s">
        <v>254</v>
      </c>
      <c r="AU173" s="193" t="s">
        <v>88</v>
      </c>
      <c r="AY173" s="16" t="s">
        <v>174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6" t="s">
        <v>84</v>
      </c>
      <c r="BK173" s="194">
        <f>ROUND(I173*H173,2)</f>
        <v>0</v>
      </c>
      <c r="BL173" s="16" t="s">
        <v>181</v>
      </c>
      <c r="BM173" s="193" t="s">
        <v>258</v>
      </c>
    </row>
    <row r="174" spans="1:65" s="2" customFormat="1">
      <c r="A174" s="33"/>
      <c r="B174" s="34"/>
      <c r="C174" s="35"/>
      <c r="D174" s="195" t="s">
        <v>183</v>
      </c>
      <c r="E174" s="35"/>
      <c r="F174" s="196" t="s">
        <v>256</v>
      </c>
      <c r="G174" s="35"/>
      <c r="H174" s="35"/>
      <c r="I174" s="197"/>
      <c r="J174" s="35"/>
      <c r="K174" s="35"/>
      <c r="L174" s="38"/>
      <c r="M174" s="198"/>
      <c r="N174" s="199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183</v>
      </c>
      <c r="AU174" s="16" t="s">
        <v>88</v>
      </c>
    </row>
    <row r="175" spans="1:65" s="13" customFormat="1">
      <c r="B175" s="202"/>
      <c r="C175" s="203"/>
      <c r="D175" s="195" t="s">
        <v>187</v>
      </c>
      <c r="E175" s="204" t="s">
        <v>1</v>
      </c>
      <c r="F175" s="205" t="s">
        <v>259</v>
      </c>
      <c r="G175" s="203"/>
      <c r="H175" s="206">
        <v>11.441000000000001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187</v>
      </c>
      <c r="AU175" s="212" t="s">
        <v>88</v>
      </c>
      <c r="AV175" s="13" t="s">
        <v>88</v>
      </c>
      <c r="AW175" s="13" t="s">
        <v>34</v>
      </c>
      <c r="AX175" s="13" t="s">
        <v>84</v>
      </c>
      <c r="AY175" s="212" t="s">
        <v>174</v>
      </c>
    </row>
    <row r="176" spans="1:65" s="2" customFormat="1" ht="21.75" customHeight="1">
      <c r="A176" s="33"/>
      <c r="B176" s="34"/>
      <c r="C176" s="182" t="s">
        <v>260</v>
      </c>
      <c r="D176" s="182" t="s">
        <v>176</v>
      </c>
      <c r="E176" s="183" t="s">
        <v>261</v>
      </c>
      <c r="F176" s="184" t="s">
        <v>262</v>
      </c>
      <c r="G176" s="185" t="s">
        <v>248</v>
      </c>
      <c r="H176" s="186">
        <v>9.1850000000000005</v>
      </c>
      <c r="I176" s="187"/>
      <c r="J176" s="188">
        <f>ROUND(I176*H176,2)</f>
        <v>0</v>
      </c>
      <c r="K176" s="184" t="s">
        <v>180</v>
      </c>
      <c r="L176" s="38"/>
      <c r="M176" s="189" t="s">
        <v>1</v>
      </c>
      <c r="N176" s="190" t="s">
        <v>44</v>
      </c>
      <c r="O176" s="70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3" t="s">
        <v>181</v>
      </c>
      <c r="AT176" s="193" t="s">
        <v>176</v>
      </c>
      <c r="AU176" s="193" t="s">
        <v>88</v>
      </c>
      <c r="AY176" s="16" t="s">
        <v>174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6" t="s">
        <v>84</v>
      </c>
      <c r="BK176" s="194">
        <f>ROUND(I176*H176,2)</f>
        <v>0</v>
      </c>
      <c r="BL176" s="16" t="s">
        <v>181</v>
      </c>
      <c r="BM176" s="193" t="s">
        <v>263</v>
      </c>
    </row>
    <row r="177" spans="1:65" s="2" customFormat="1">
      <c r="A177" s="33"/>
      <c r="B177" s="34"/>
      <c r="C177" s="35"/>
      <c r="D177" s="195" t="s">
        <v>183</v>
      </c>
      <c r="E177" s="35"/>
      <c r="F177" s="196" t="s">
        <v>264</v>
      </c>
      <c r="G177" s="35"/>
      <c r="H177" s="35"/>
      <c r="I177" s="197"/>
      <c r="J177" s="35"/>
      <c r="K177" s="35"/>
      <c r="L177" s="38"/>
      <c r="M177" s="198"/>
      <c r="N177" s="199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183</v>
      </c>
      <c r="AU177" s="16" t="s">
        <v>88</v>
      </c>
    </row>
    <row r="178" spans="1:65" s="2" customFormat="1">
      <c r="A178" s="33"/>
      <c r="B178" s="34"/>
      <c r="C178" s="35"/>
      <c r="D178" s="200" t="s">
        <v>185</v>
      </c>
      <c r="E178" s="35"/>
      <c r="F178" s="201" t="s">
        <v>265</v>
      </c>
      <c r="G178" s="35"/>
      <c r="H178" s="35"/>
      <c r="I178" s="197"/>
      <c r="J178" s="35"/>
      <c r="K178" s="35"/>
      <c r="L178" s="38"/>
      <c r="M178" s="198"/>
      <c r="N178" s="199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185</v>
      </c>
      <c r="AU178" s="16" t="s">
        <v>88</v>
      </c>
    </row>
    <row r="179" spans="1:65" s="13" customFormat="1">
      <c r="B179" s="202"/>
      <c r="C179" s="203"/>
      <c r="D179" s="195" t="s">
        <v>187</v>
      </c>
      <c r="E179" s="204" t="s">
        <v>1</v>
      </c>
      <c r="F179" s="205" t="s">
        <v>266</v>
      </c>
      <c r="G179" s="203"/>
      <c r="H179" s="206">
        <v>6.71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187</v>
      </c>
      <c r="AU179" s="212" t="s">
        <v>88</v>
      </c>
      <c r="AV179" s="13" t="s">
        <v>88</v>
      </c>
      <c r="AW179" s="13" t="s">
        <v>34</v>
      </c>
      <c r="AX179" s="13" t="s">
        <v>79</v>
      </c>
      <c r="AY179" s="212" t="s">
        <v>174</v>
      </c>
    </row>
    <row r="180" spans="1:65" s="13" customFormat="1">
      <c r="B180" s="202"/>
      <c r="C180" s="203"/>
      <c r="D180" s="195" t="s">
        <v>187</v>
      </c>
      <c r="E180" s="204" t="s">
        <v>1</v>
      </c>
      <c r="F180" s="205" t="s">
        <v>267</v>
      </c>
      <c r="G180" s="203"/>
      <c r="H180" s="206">
        <v>2.4750000000000001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187</v>
      </c>
      <c r="AU180" s="212" t="s">
        <v>88</v>
      </c>
      <c r="AV180" s="13" t="s">
        <v>88</v>
      </c>
      <c r="AW180" s="13" t="s">
        <v>34</v>
      </c>
      <c r="AX180" s="13" t="s">
        <v>79</v>
      </c>
      <c r="AY180" s="212" t="s">
        <v>174</v>
      </c>
    </row>
    <row r="181" spans="1:65" s="14" customFormat="1">
      <c r="B181" s="223"/>
      <c r="C181" s="224"/>
      <c r="D181" s="195" t="s">
        <v>187</v>
      </c>
      <c r="E181" s="225" t="s">
        <v>96</v>
      </c>
      <c r="F181" s="226" t="s">
        <v>268</v>
      </c>
      <c r="G181" s="224"/>
      <c r="H181" s="227">
        <v>9.1850000000000005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AT181" s="233" t="s">
        <v>187</v>
      </c>
      <c r="AU181" s="233" t="s">
        <v>88</v>
      </c>
      <c r="AV181" s="14" t="s">
        <v>181</v>
      </c>
      <c r="AW181" s="14" t="s">
        <v>34</v>
      </c>
      <c r="AX181" s="14" t="s">
        <v>84</v>
      </c>
      <c r="AY181" s="233" t="s">
        <v>174</v>
      </c>
    </row>
    <row r="182" spans="1:65" s="2" customFormat="1" ht="21.75" customHeight="1">
      <c r="A182" s="33"/>
      <c r="B182" s="34"/>
      <c r="C182" s="182" t="s">
        <v>269</v>
      </c>
      <c r="D182" s="182" t="s">
        <v>176</v>
      </c>
      <c r="E182" s="183" t="s">
        <v>270</v>
      </c>
      <c r="F182" s="184" t="s">
        <v>271</v>
      </c>
      <c r="G182" s="185" t="s">
        <v>248</v>
      </c>
      <c r="H182" s="186">
        <v>41.95</v>
      </c>
      <c r="I182" s="187"/>
      <c r="J182" s="188">
        <f>ROUND(I182*H182,2)</f>
        <v>0</v>
      </c>
      <c r="K182" s="184" t="s">
        <v>180</v>
      </c>
      <c r="L182" s="38"/>
      <c r="M182" s="189" t="s">
        <v>1</v>
      </c>
      <c r="N182" s="190" t="s">
        <v>44</v>
      </c>
      <c r="O182" s="70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3" t="s">
        <v>181</v>
      </c>
      <c r="AT182" s="193" t="s">
        <v>176</v>
      </c>
      <c r="AU182" s="193" t="s">
        <v>88</v>
      </c>
      <c r="AY182" s="16" t="s">
        <v>174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6" t="s">
        <v>84</v>
      </c>
      <c r="BK182" s="194">
        <f>ROUND(I182*H182,2)</f>
        <v>0</v>
      </c>
      <c r="BL182" s="16" t="s">
        <v>181</v>
      </c>
      <c r="BM182" s="193" t="s">
        <v>272</v>
      </c>
    </row>
    <row r="183" spans="1:65" s="2" customFormat="1" ht="19.5">
      <c r="A183" s="33"/>
      <c r="B183" s="34"/>
      <c r="C183" s="35"/>
      <c r="D183" s="195" t="s">
        <v>183</v>
      </c>
      <c r="E183" s="35"/>
      <c r="F183" s="196" t="s">
        <v>273</v>
      </c>
      <c r="G183" s="35"/>
      <c r="H183" s="35"/>
      <c r="I183" s="197"/>
      <c r="J183" s="35"/>
      <c r="K183" s="35"/>
      <c r="L183" s="38"/>
      <c r="M183" s="198"/>
      <c r="N183" s="199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183</v>
      </c>
      <c r="AU183" s="16" t="s">
        <v>88</v>
      </c>
    </row>
    <row r="184" spans="1:65" s="2" customFormat="1">
      <c r="A184" s="33"/>
      <c r="B184" s="34"/>
      <c r="C184" s="35"/>
      <c r="D184" s="200" t="s">
        <v>185</v>
      </c>
      <c r="E184" s="35"/>
      <c r="F184" s="201" t="s">
        <v>274</v>
      </c>
      <c r="G184" s="35"/>
      <c r="H184" s="35"/>
      <c r="I184" s="197"/>
      <c r="J184" s="35"/>
      <c r="K184" s="35"/>
      <c r="L184" s="38"/>
      <c r="M184" s="198"/>
      <c r="N184" s="199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185</v>
      </c>
      <c r="AU184" s="16" t="s">
        <v>88</v>
      </c>
    </row>
    <row r="185" spans="1:65" s="13" customFormat="1">
      <c r="B185" s="202"/>
      <c r="C185" s="203"/>
      <c r="D185" s="195" t="s">
        <v>187</v>
      </c>
      <c r="E185" s="204" t="s">
        <v>106</v>
      </c>
      <c r="F185" s="205" t="s">
        <v>275</v>
      </c>
      <c r="G185" s="203"/>
      <c r="H185" s="206">
        <v>41.95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187</v>
      </c>
      <c r="AU185" s="212" t="s">
        <v>88</v>
      </c>
      <c r="AV185" s="13" t="s">
        <v>88</v>
      </c>
      <c r="AW185" s="13" t="s">
        <v>34</v>
      </c>
      <c r="AX185" s="13" t="s">
        <v>84</v>
      </c>
      <c r="AY185" s="212" t="s">
        <v>174</v>
      </c>
    </row>
    <row r="186" spans="1:65" s="2" customFormat="1" ht="21.75" customHeight="1">
      <c r="A186" s="33"/>
      <c r="B186" s="34"/>
      <c r="C186" s="182" t="s">
        <v>8</v>
      </c>
      <c r="D186" s="182" t="s">
        <v>176</v>
      </c>
      <c r="E186" s="183" t="s">
        <v>276</v>
      </c>
      <c r="F186" s="184" t="s">
        <v>277</v>
      </c>
      <c r="G186" s="185" t="s">
        <v>248</v>
      </c>
      <c r="H186" s="186">
        <v>26.686</v>
      </c>
      <c r="I186" s="187"/>
      <c r="J186" s="188">
        <f>ROUND(I186*H186,2)</f>
        <v>0</v>
      </c>
      <c r="K186" s="184" t="s">
        <v>180</v>
      </c>
      <c r="L186" s="38"/>
      <c r="M186" s="189" t="s">
        <v>1</v>
      </c>
      <c r="N186" s="190" t="s">
        <v>44</v>
      </c>
      <c r="O186" s="70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3" t="s">
        <v>181</v>
      </c>
      <c r="AT186" s="193" t="s">
        <v>176</v>
      </c>
      <c r="AU186" s="193" t="s">
        <v>88</v>
      </c>
      <c r="AY186" s="16" t="s">
        <v>174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6" t="s">
        <v>84</v>
      </c>
      <c r="BK186" s="194">
        <f>ROUND(I186*H186,2)</f>
        <v>0</v>
      </c>
      <c r="BL186" s="16" t="s">
        <v>181</v>
      </c>
      <c r="BM186" s="193" t="s">
        <v>278</v>
      </c>
    </row>
    <row r="187" spans="1:65" s="2" customFormat="1" ht="19.5">
      <c r="A187" s="33"/>
      <c r="B187" s="34"/>
      <c r="C187" s="35"/>
      <c r="D187" s="195" t="s">
        <v>183</v>
      </c>
      <c r="E187" s="35"/>
      <c r="F187" s="196" t="s">
        <v>279</v>
      </c>
      <c r="G187" s="35"/>
      <c r="H187" s="35"/>
      <c r="I187" s="197"/>
      <c r="J187" s="35"/>
      <c r="K187" s="35"/>
      <c r="L187" s="38"/>
      <c r="M187" s="198"/>
      <c r="N187" s="199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183</v>
      </c>
      <c r="AU187" s="16" t="s">
        <v>88</v>
      </c>
    </row>
    <row r="188" spans="1:65" s="2" customFormat="1">
      <c r="A188" s="33"/>
      <c r="B188" s="34"/>
      <c r="C188" s="35"/>
      <c r="D188" s="200" t="s">
        <v>185</v>
      </c>
      <c r="E188" s="35"/>
      <c r="F188" s="201" t="s">
        <v>280</v>
      </c>
      <c r="G188" s="35"/>
      <c r="H188" s="35"/>
      <c r="I188" s="197"/>
      <c r="J188" s="35"/>
      <c r="K188" s="35"/>
      <c r="L188" s="38"/>
      <c r="M188" s="198"/>
      <c r="N188" s="199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185</v>
      </c>
      <c r="AU188" s="16" t="s">
        <v>88</v>
      </c>
    </row>
    <row r="189" spans="1:65" s="13" customFormat="1">
      <c r="B189" s="202"/>
      <c r="C189" s="203"/>
      <c r="D189" s="195" t="s">
        <v>187</v>
      </c>
      <c r="E189" s="204" t="s">
        <v>1</v>
      </c>
      <c r="F189" s="205" t="s">
        <v>281</v>
      </c>
      <c r="G189" s="203"/>
      <c r="H189" s="206">
        <v>26.686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187</v>
      </c>
      <c r="AU189" s="212" t="s">
        <v>88</v>
      </c>
      <c r="AV189" s="13" t="s">
        <v>88</v>
      </c>
      <c r="AW189" s="13" t="s">
        <v>34</v>
      </c>
      <c r="AX189" s="13" t="s">
        <v>84</v>
      </c>
      <c r="AY189" s="212" t="s">
        <v>174</v>
      </c>
    </row>
    <row r="190" spans="1:65" s="2" customFormat="1" ht="21.75" customHeight="1">
      <c r="A190" s="33"/>
      <c r="B190" s="34"/>
      <c r="C190" s="182" t="s">
        <v>282</v>
      </c>
      <c r="D190" s="182" t="s">
        <v>176</v>
      </c>
      <c r="E190" s="183" t="s">
        <v>283</v>
      </c>
      <c r="F190" s="184" t="s">
        <v>284</v>
      </c>
      <c r="G190" s="185" t="s">
        <v>248</v>
      </c>
      <c r="H190" s="186">
        <v>6.73</v>
      </c>
      <c r="I190" s="187"/>
      <c r="J190" s="188">
        <f>ROUND(I190*H190,2)</f>
        <v>0</v>
      </c>
      <c r="K190" s="184" t="s">
        <v>180</v>
      </c>
      <c r="L190" s="38"/>
      <c r="M190" s="189" t="s">
        <v>1</v>
      </c>
      <c r="N190" s="190" t="s">
        <v>44</v>
      </c>
      <c r="O190" s="70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3" t="s">
        <v>181</v>
      </c>
      <c r="AT190" s="193" t="s">
        <v>176</v>
      </c>
      <c r="AU190" s="193" t="s">
        <v>88</v>
      </c>
      <c r="AY190" s="16" t="s">
        <v>174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6" t="s">
        <v>84</v>
      </c>
      <c r="BK190" s="194">
        <f>ROUND(I190*H190,2)</f>
        <v>0</v>
      </c>
      <c r="BL190" s="16" t="s">
        <v>181</v>
      </c>
      <c r="BM190" s="193" t="s">
        <v>285</v>
      </c>
    </row>
    <row r="191" spans="1:65" s="2" customFormat="1" ht="19.5">
      <c r="A191" s="33"/>
      <c r="B191" s="34"/>
      <c r="C191" s="35"/>
      <c r="D191" s="195" t="s">
        <v>183</v>
      </c>
      <c r="E191" s="35"/>
      <c r="F191" s="196" t="s">
        <v>286</v>
      </c>
      <c r="G191" s="35"/>
      <c r="H191" s="35"/>
      <c r="I191" s="197"/>
      <c r="J191" s="35"/>
      <c r="K191" s="35"/>
      <c r="L191" s="38"/>
      <c r="M191" s="198"/>
      <c r="N191" s="199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183</v>
      </c>
      <c r="AU191" s="16" t="s">
        <v>88</v>
      </c>
    </row>
    <row r="192" spans="1:65" s="2" customFormat="1">
      <c r="A192" s="33"/>
      <c r="B192" s="34"/>
      <c r="C192" s="35"/>
      <c r="D192" s="200" t="s">
        <v>185</v>
      </c>
      <c r="E192" s="35"/>
      <c r="F192" s="201" t="s">
        <v>287</v>
      </c>
      <c r="G192" s="35"/>
      <c r="H192" s="35"/>
      <c r="I192" s="197"/>
      <c r="J192" s="35"/>
      <c r="K192" s="35"/>
      <c r="L192" s="38"/>
      <c r="M192" s="198"/>
      <c r="N192" s="199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185</v>
      </c>
      <c r="AU192" s="16" t="s">
        <v>88</v>
      </c>
    </row>
    <row r="193" spans="1:65" s="13" customFormat="1">
      <c r="B193" s="202"/>
      <c r="C193" s="203"/>
      <c r="D193" s="195" t="s">
        <v>187</v>
      </c>
      <c r="E193" s="204" t="s">
        <v>1</v>
      </c>
      <c r="F193" s="205" t="s">
        <v>124</v>
      </c>
      <c r="G193" s="203"/>
      <c r="H193" s="206">
        <v>6.73</v>
      </c>
      <c r="I193" s="207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187</v>
      </c>
      <c r="AU193" s="212" t="s">
        <v>88</v>
      </c>
      <c r="AV193" s="13" t="s">
        <v>88</v>
      </c>
      <c r="AW193" s="13" t="s">
        <v>34</v>
      </c>
      <c r="AX193" s="13" t="s">
        <v>84</v>
      </c>
      <c r="AY193" s="212" t="s">
        <v>174</v>
      </c>
    </row>
    <row r="194" spans="1:65" s="2" customFormat="1" ht="21.75" customHeight="1">
      <c r="A194" s="33"/>
      <c r="B194" s="34"/>
      <c r="C194" s="182" t="s">
        <v>288</v>
      </c>
      <c r="D194" s="182" t="s">
        <v>176</v>
      </c>
      <c r="E194" s="183" t="s">
        <v>289</v>
      </c>
      <c r="F194" s="184" t="s">
        <v>290</v>
      </c>
      <c r="G194" s="185" t="s">
        <v>248</v>
      </c>
      <c r="H194" s="186">
        <v>37.792000000000002</v>
      </c>
      <c r="I194" s="187"/>
      <c r="J194" s="188">
        <f>ROUND(I194*H194,2)</f>
        <v>0</v>
      </c>
      <c r="K194" s="184" t="s">
        <v>180</v>
      </c>
      <c r="L194" s="38"/>
      <c r="M194" s="189" t="s">
        <v>1</v>
      </c>
      <c r="N194" s="190" t="s">
        <v>44</v>
      </c>
      <c r="O194" s="70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3" t="s">
        <v>181</v>
      </c>
      <c r="AT194" s="193" t="s">
        <v>176</v>
      </c>
      <c r="AU194" s="193" t="s">
        <v>88</v>
      </c>
      <c r="AY194" s="16" t="s">
        <v>174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6" t="s">
        <v>84</v>
      </c>
      <c r="BK194" s="194">
        <f>ROUND(I194*H194,2)</f>
        <v>0</v>
      </c>
      <c r="BL194" s="16" t="s">
        <v>181</v>
      </c>
      <c r="BM194" s="193" t="s">
        <v>291</v>
      </c>
    </row>
    <row r="195" spans="1:65" s="2" customFormat="1" ht="19.5">
      <c r="A195" s="33"/>
      <c r="B195" s="34"/>
      <c r="C195" s="35"/>
      <c r="D195" s="195" t="s">
        <v>183</v>
      </c>
      <c r="E195" s="35"/>
      <c r="F195" s="196" t="s">
        <v>292</v>
      </c>
      <c r="G195" s="35"/>
      <c r="H195" s="35"/>
      <c r="I195" s="197"/>
      <c r="J195" s="35"/>
      <c r="K195" s="35"/>
      <c r="L195" s="38"/>
      <c r="M195" s="198"/>
      <c r="N195" s="199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183</v>
      </c>
      <c r="AU195" s="16" t="s">
        <v>88</v>
      </c>
    </row>
    <row r="196" spans="1:65" s="2" customFormat="1">
      <c r="A196" s="33"/>
      <c r="B196" s="34"/>
      <c r="C196" s="35"/>
      <c r="D196" s="200" t="s">
        <v>185</v>
      </c>
      <c r="E196" s="35"/>
      <c r="F196" s="201" t="s">
        <v>293</v>
      </c>
      <c r="G196" s="35"/>
      <c r="H196" s="35"/>
      <c r="I196" s="197"/>
      <c r="J196" s="35"/>
      <c r="K196" s="35"/>
      <c r="L196" s="38"/>
      <c r="M196" s="198"/>
      <c r="N196" s="199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185</v>
      </c>
      <c r="AU196" s="16" t="s">
        <v>88</v>
      </c>
    </row>
    <row r="197" spans="1:65" s="13" customFormat="1">
      <c r="B197" s="202"/>
      <c r="C197" s="203"/>
      <c r="D197" s="195" t="s">
        <v>187</v>
      </c>
      <c r="E197" s="204" t="s">
        <v>1</v>
      </c>
      <c r="F197" s="205" t="s">
        <v>126</v>
      </c>
      <c r="G197" s="203"/>
      <c r="H197" s="206">
        <v>37.792000000000002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187</v>
      </c>
      <c r="AU197" s="212" t="s">
        <v>88</v>
      </c>
      <c r="AV197" s="13" t="s">
        <v>88</v>
      </c>
      <c r="AW197" s="13" t="s">
        <v>34</v>
      </c>
      <c r="AX197" s="13" t="s">
        <v>84</v>
      </c>
      <c r="AY197" s="212" t="s">
        <v>174</v>
      </c>
    </row>
    <row r="198" spans="1:65" s="2" customFormat="1" ht="24.2" customHeight="1">
      <c r="A198" s="33"/>
      <c r="B198" s="34"/>
      <c r="C198" s="182" t="s">
        <v>294</v>
      </c>
      <c r="D198" s="182" t="s">
        <v>176</v>
      </c>
      <c r="E198" s="183" t="s">
        <v>295</v>
      </c>
      <c r="F198" s="184" t="s">
        <v>296</v>
      </c>
      <c r="G198" s="185" t="s">
        <v>248</v>
      </c>
      <c r="H198" s="186">
        <v>453.50400000000002</v>
      </c>
      <c r="I198" s="187"/>
      <c r="J198" s="188">
        <f>ROUND(I198*H198,2)</f>
        <v>0</v>
      </c>
      <c r="K198" s="184" t="s">
        <v>180</v>
      </c>
      <c r="L198" s="38"/>
      <c r="M198" s="189" t="s">
        <v>1</v>
      </c>
      <c r="N198" s="190" t="s">
        <v>44</v>
      </c>
      <c r="O198" s="70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3" t="s">
        <v>181</v>
      </c>
      <c r="AT198" s="193" t="s">
        <v>176</v>
      </c>
      <c r="AU198" s="193" t="s">
        <v>88</v>
      </c>
      <c r="AY198" s="16" t="s">
        <v>174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6" t="s">
        <v>84</v>
      </c>
      <c r="BK198" s="194">
        <f>ROUND(I198*H198,2)</f>
        <v>0</v>
      </c>
      <c r="BL198" s="16" t="s">
        <v>181</v>
      </c>
      <c r="BM198" s="193" t="s">
        <v>297</v>
      </c>
    </row>
    <row r="199" spans="1:65" s="2" customFormat="1" ht="19.5">
      <c r="A199" s="33"/>
      <c r="B199" s="34"/>
      <c r="C199" s="35"/>
      <c r="D199" s="195" t="s">
        <v>183</v>
      </c>
      <c r="E199" s="35"/>
      <c r="F199" s="196" t="s">
        <v>298</v>
      </c>
      <c r="G199" s="35"/>
      <c r="H199" s="35"/>
      <c r="I199" s="197"/>
      <c r="J199" s="35"/>
      <c r="K199" s="35"/>
      <c r="L199" s="38"/>
      <c r="M199" s="198"/>
      <c r="N199" s="199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183</v>
      </c>
      <c r="AU199" s="16" t="s">
        <v>88</v>
      </c>
    </row>
    <row r="200" spans="1:65" s="2" customFormat="1">
      <c r="A200" s="33"/>
      <c r="B200" s="34"/>
      <c r="C200" s="35"/>
      <c r="D200" s="200" t="s">
        <v>185</v>
      </c>
      <c r="E200" s="35"/>
      <c r="F200" s="201" t="s">
        <v>299</v>
      </c>
      <c r="G200" s="35"/>
      <c r="H200" s="35"/>
      <c r="I200" s="197"/>
      <c r="J200" s="35"/>
      <c r="K200" s="35"/>
      <c r="L200" s="38"/>
      <c r="M200" s="198"/>
      <c r="N200" s="199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185</v>
      </c>
      <c r="AU200" s="16" t="s">
        <v>88</v>
      </c>
    </row>
    <row r="201" spans="1:65" s="13" customFormat="1">
      <c r="B201" s="202"/>
      <c r="C201" s="203"/>
      <c r="D201" s="195" t="s">
        <v>187</v>
      </c>
      <c r="E201" s="204" t="s">
        <v>1</v>
      </c>
      <c r="F201" s="205" t="s">
        <v>300</v>
      </c>
      <c r="G201" s="203"/>
      <c r="H201" s="206">
        <v>453.50400000000002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187</v>
      </c>
      <c r="AU201" s="212" t="s">
        <v>88</v>
      </c>
      <c r="AV201" s="13" t="s">
        <v>88</v>
      </c>
      <c r="AW201" s="13" t="s">
        <v>34</v>
      </c>
      <c r="AX201" s="13" t="s">
        <v>84</v>
      </c>
      <c r="AY201" s="212" t="s">
        <v>174</v>
      </c>
    </row>
    <row r="202" spans="1:65" s="2" customFormat="1" ht="16.5" customHeight="1">
      <c r="A202" s="33"/>
      <c r="B202" s="34"/>
      <c r="C202" s="182" t="s">
        <v>301</v>
      </c>
      <c r="D202" s="182" t="s">
        <v>176</v>
      </c>
      <c r="E202" s="183" t="s">
        <v>302</v>
      </c>
      <c r="F202" s="184" t="s">
        <v>303</v>
      </c>
      <c r="G202" s="185" t="s">
        <v>248</v>
      </c>
      <c r="H202" s="186">
        <v>13.343</v>
      </c>
      <c r="I202" s="187"/>
      <c r="J202" s="188">
        <f>ROUND(I202*H202,2)</f>
        <v>0</v>
      </c>
      <c r="K202" s="184" t="s">
        <v>180</v>
      </c>
      <c r="L202" s="38"/>
      <c r="M202" s="189" t="s">
        <v>1</v>
      </c>
      <c r="N202" s="190" t="s">
        <v>44</v>
      </c>
      <c r="O202" s="70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3" t="s">
        <v>181</v>
      </c>
      <c r="AT202" s="193" t="s">
        <v>176</v>
      </c>
      <c r="AU202" s="193" t="s">
        <v>88</v>
      </c>
      <c r="AY202" s="16" t="s">
        <v>174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6" t="s">
        <v>84</v>
      </c>
      <c r="BK202" s="194">
        <f>ROUND(I202*H202,2)</f>
        <v>0</v>
      </c>
      <c r="BL202" s="16" t="s">
        <v>181</v>
      </c>
      <c r="BM202" s="193" t="s">
        <v>304</v>
      </c>
    </row>
    <row r="203" spans="1:65" s="2" customFormat="1" ht="19.5">
      <c r="A203" s="33"/>
      <c r="B203" s="34"/>
      <c r="C203" s="35"/>
      <c r="D203" s="195" t="s">
        <v>183</v>
      </c>
      <c r="E203" s="35"/>
      <c r="F203" s="196" t="s">
        <v>305</v>
      </c>
      <c r="G203" s="35"/>
      <c r="H203" s="35"/>
      <c r="I203" s="197"/>
      <c r="J203" s="35"/>
      <c r="K203" s="35"/>
      <c r="L203" s="38"/>
      <c r="M203" s="198"/>
      <c r="N203" s="199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183</v>
      </c>
      <c r="AU203" s="16" t="s">
        <v>88</v>
      </c>
    </row>
    <row r="204" spans="1:65" s="2" customFormat="1">
      <c r="A204" s="33"/>
      <c r="B204" s="34"/>
      <c r="C204" s="35"/>
      <c r="D204" s="200" t="s">
        <v>185</v>
      </c>
      <c r="E204" s="35"/>
      <c r="F204" s="201" t="s">
        <v>306</v>
      </c>
      <c r="G204" s="35"/>
      <c r="H204" s="35"/>
      <c r="I204" s="197"/>
      <c r="J204" s="35"/>
      <c r="K204" s="35"/>
      <c r="L204" s="38"/>
      <c r="M204" s="198"/>
      <c r="N204" s="199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185</v>
      </c>
      <c r="AU204" s="16" t="s">
        <v>88</v>
      </c>
    </row>
    <row r="205" spans="1:65" s="13" customFormat="1">
      <c r="B205" s="202"/>
      <c r="C205" s="203"/>
      <c r="D205" s="195" t="s">
        <v>187</v>
      </c>
      <c r="E205" s="204" t="s">
        <v>1</v>
      </c>
      <c r="F205" s="205" t="s">
        <v>108</v>
      </c>
      <c r="G205" s="203"/>
      <c r="H205" s="206">
        <v>13.343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187</v>
      </c>
      <c r="AU205" s="212" t="s">
        <v>88</v>
      </c>
      <c r="AV205" s="13" t="s">
        <v>88</v>
      </c>
      <c r="AW205" s="13" t="s">
        <v>34</v>
      </c>
      <c r="AX205" s="13" t="s">
        <v>84</v>
      </c>
      <c r="AY205" s="212" t="s">
        <v>174</v>
      </c>
    </row>
    <row r="206" spans="1:65" s="2" customFormat="1" ht="16.5" customHeight="1">
      <c r="A206" s="33"/>
      <c r="B206" s="34"/>
      <c r="C206" s="182" t="s">
        <v>307</v>
      </c>
      <c r="D206" s="182" t="s">
        <v>176</v>
      </c>
      <c r="E206" s="183" t="s">
        <v>308</v>
      </c>
      <c r="F206" s="184" t="s">
        <v>309</v>
      </c>
      <c r="G206" s="185" t="s">
        <v>257</v>
      </c>
      <c r="H206" s="186">
        <v>64.245999999999995</v>
      </c>
      <c r="I206" s="187"/>
      <c r="J206" s="188">
        <f>ROUND(I206*H206,2)</f>
        <v>0</v>
      </c>
      <c r="K206" s="184" t="s">
        <v>180</v>
      </c>
      <c r="L206" s="38"/>
      <c r="M206" s="189" t="s">
        <v>1</v>
      </c>
      <c r="N206" s="190" t="s">
        <v>44</v>
      </c>
      <c r="O206" s="70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3" t="s">
        <v>181</v>
      </c>
      <c r="AT206" s="193" t="s">
        <v>176</v>
      </c>
      <c r="AU206" s="193" t="s">
        <v>88</v>
      </c>
      <c r="AY206" s="16" t="s">
        <v>174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6" t="s">
        <v>84</v>
      </c>
      <c r="BK206" s="194">
        <f>ROUND(I206*H206,2)</f>
        <v>0</v>
      </c>
      <c r="BL206" s="16" t="s">
        <v>181</v>
      </c>
      <c r="BM206" s="193" t="s">
        <v>310</v>
      </c>
    </row>
    <row r="207" spans="1:65" s="2" customFormat="1" ht="19.5">
      <c r="A207" s="33"/>
      <c r="B207" s="34"/>
      <c r="C207" s="35"/>
      <c r="D207" s="195" t="s">
        <v>183</v>
      </c>
      <c r="E207" s="35"/>
      <c r="F207" s="196" t="s">
        <v>311</v>
      </c>
      <c r="G207" s="35"/>
      <c r="H207" s="35"/>
      <c r="I207" s="197"/>
      <c r="J207" s="35"/>
      <c r="K207" s="35"/>
      <c r="L207" s="38"/>
      <c r="M207" s="198"/>
      <c r="N207" s="199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183</v>
      </c>
      <c r="AU207" s="16" t="s">
        <v>88</v>
      </c>
    </row>
    <row r="208" spans="1:65" s="2" customFormat="1">
      <c r="A208" s="33"/>
      <c r="B208" s="34"/>
      <c r="C208" s="35"/>
      <c r="D208" s="200" t="s">
        <v>185</v>
      </c>
      <c r="E208" s="35"/>
      <c r="F208" s="201" t="s">
        <v>312</v>
      </c>
      <c r="G208" s="35"/>
      <c r="H208" s="35"/>
      <c r="I208" s="197"/>
      <c r="J208" s="35"/>
      <c r="K208" s="35"/>
      <c r="L208" s="38"/>
      <c r="M208" s="198"/>
      <c r="N208" s="199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185</v>
      </c>
      <c r="AU208" s="16" t="s">
        <v>88</v>
      </c>
    </row>
    <row r="209" spans="1:65" s="13" customFormat="1">
      <c r="B209" s="202"/>
      <c r="C209" s="203"/>
      <c r="D209" s="195" t="s">
        <v>187</v>
      </c>
      <c r="E209" s="204" t="s">
        <v>1</v>
      </c>
      <c r="F209" s="205" t="s">
        <v>313</v>
      </c>
      <c r="G209" s="203"/>
      <c r="H209" s="206">
        <v>64.245999999999995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187</v>
      </c>
      <c r="AU209" s="212" t="s">
        <v>88</v>
      </c>
      <c r="AV209" s="13" t="s">
        <v>88</v>
      </c>
      <c r="AW209" s="13" t="s">
        <v>34</v>
      </c>
      <c r="AX209" s="13" t="s">
        <v>84</v>
      </c>
      <c r="AY209" s="212" t="s">
        <v>174</v>
      </c>
    </row>
    <row r="210" spans="1:65" s="2" customFormat="1" ht="16.5" customHeight="1">
      <c r="A210" s="33"/>
      <c r="B210" s="34"/>
      <c r="C210" s="182" t="s">
        <v>7</v>
      </c>
      <c r="D210" s="182" t="s">
        <v>176</v>
      </c>
      <c r="E210" s="183" t="s">
        <v>314</v>
      </c>
      <c r="F210" s="184" t="s">
        <v>315</v>
      </c>
      <c r="G210" s="185" t="s">
        <v>248</v>
      </c>
      <c r="H210" s="186">
        <v>13.343</v>
      </c>
      <c r="I210" s="187"/>
      <c r="J210" s="188">
        <f>ROUND(I210*H210,2)</f>
        <v>0</v>
      </c>
      <c r="K210" s="184" t="s">
        <v>180</v>
      </c>
      <c r="L210" s="38"/>
      <c r="M210" s="189" t="s">
        <v>1</v>
      </c>
      <c r="N210" s="190" t="s">
        <v>44</v>
      </c>
      <c r="O210" s="70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3" t="s">
        <v>181</v>
      </c>
      <c r="AT210" s="193" t="s">
        <v>176</v>
      </c>
      <c r="AU210" s="193" t="s">
        <v>88</v>
      </c>
      <c r="AY210" s="16" t="s">
        <v>174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6" t="s">
        <v>84</v>
      </c>
      <c r="BK210" s="194">
        <f>ROUND(I210*H210,2)</f>
        <v>0</v>
      </c>
      <c r="BL210" s="16" t="s">
        <v>181</v>
      </c>
      <c r="BM210" s="193" t="s">
        <v>316</v>
      </c>
    </row>
    <row r="211" spans="1:65" s="2" customFormat="1" ht="19.5">
      <c r="A211" s="33"/>
      <c r="B211" s="34"/>
      <c r="C211" s="35"/>
      <c r="D211" s="195" t="s">
        <v>183</v>
      </c>
      <c r="E211" s="35"/>
      <c r="F211" s="196" t="s">
        <v>317</v>
      </c>
      <c r="G211" s="35"/>
      <c r="H211" s="35"/>
      <c r="I211" s="197"/>
      <c r="J211" s="35"/>
      <c r="K211" s="35"/>
      <c r="L211" s="38"/>
      <c r="M211" s="198"/>
      <c r="N211" s="199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183</v>
      </c>
      <c r="AU211" s="16" t="s">
        <v>88</v>
      </c>
    </row>
    <row r="212" spans="1:65" s="2" customFormat="1">
      <c r="A212" s="33"/>
      <c r="B212" s="34"/>
      <c r="C212" s="35"/>
      <c r="D212" s="200" t="s">
        <v>185</v>
      </c>
      <c r="E212" s="35"/>
      <c r="F212" s="201" t="s">
        <v>318</v>
      </c>
      <c r="G212" s="35"/>
      <c r="H212" s="35"/>
      <c r="I212" s="197"/>
      <c r="J212" s="35"/>
      <c r="K212" s="35"/>
      <c r="L212" s="38"/>
      <c r="M212" s="198"/>
      <c r="N212" s="199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185</v>
      </c>
      <c r="AU212" s="16" t="s">
        <v>88</v>
      </c>
    </row>
    <row r="213" spans="1:65" s="13" customFormat="1">
      <c r="B213" s="202"/>
      <c r="C213" s="203"/>
      <c r="D213" s="195" t="s">
        <v>187</v>
      </c>
      <c r="E213" s="204" t="s">
        <v>108</v>
      </c>
      <c r="F213" s="205" t="s">
        <v>319</v>
      </c>
      <c r="G213" s="203"/>
      <c r="H213" s="206">
        <v>13.343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187</v>
      </c>
      <c r="AU213" s="212" t="s">
        <v>88</v>
      </c>
      <c r="AV213" s="13" t="s">
        <v>88</v>
      </c>
      <c r="AW213" s="13" t="s">
        <v>34</v>
      </c>
      <c r="AX213" s="13" t="s">
        <v>84</v>
      </c>
      <c r="AY213" s="212" t="s">
        <v>174</v>
      </c>
    </row>
    <row r="214" spans="1:65" s="2" customFormat="1" ht="16.5" customHeight="1">
      <c r="A214" s="33"/>
      <c r="B214" s="34"/>
      <c r="C214" s="182" t="s">
        <v>320</v>
      </c>
      <c r="D214" s="182" t="s">
        <v>176</v>
      </c>
      <c r="E214" s="183" t="s">
        <v>321</v>
      </c>
      <c r="F214" s="184" t="s">
        <v>322</v>
      </c>
      <c r="G214" s="185" t="s">
        <v>248</v>
      </c>
      <c r="H214" s="186">
        <v>37.792000000000002</v>
      </c>
      <c r="I214" s="187"/>
      <c r="J214" s="188">
        <f>ROUND(I214*H214,2)</f>
        <v>0</v>
      </c>
      <c r="K214" s="184" t="s">
        <v>180</v>
      </c>
      <c r="L214" s="38"/>
      <c r="M214" s="189" t="s">
        <v>1</v>
      </c>
      <c r="N214" s="190" t="s">
        <v>44</v>
      </c>
      <c r="O214" s="70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3" t="s">
        <v>181</v>
      </c>
      <c r="AT214" s="193" t="s">
        <v>176</v>
      </c>
      <c r="AU214" s="193" t="s">
        <v>88</v>
      </c>
      <c r="AY214" s="16" t="s">
        <v>174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6" t="s">
        <v>84</v>
      </c>
      <c r="BK214" s="194">
        <f>ROUND(I214*H214,2)</f>
        <v>0</v>
      </c>
      <c r="BL214" s="16" t="s">
        <v>181</v>
      </c>
      <c r="BM214" s="193" t="s">
        <v>323</v>
      </c>
    </row>
    <row r="215" spans="1:65" s="2" customFormat="1">
      <c r="A215" s="33"/>
      <c r="B215" s="34"/>
      <c r="C215" s="35"/>
      <c r="D215" s="195" t="s">
        <v>183</v>
      </c>
      <c r="E215" s="35"/>
      <c r="F215" s="196" t="s">
        <v>324</v>
      </c>
      <c r="G215" s="35"/>
      <c r="H215" s="35"/>
      <c r="I215" s="197"/>
      <c r="J215" s="35"/>
      <c r="K215" s="35"/>
      <c r="L215" s="38"/>
      <c r="M215" s="198"/>
      <c r="N215" s="199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183</v>
      </c>
      <c r="AU215" s="16" t="s">
        <v>88</v>
      </c>
    </row>
    <row r="216" spans="1:65" s="2" customFormat="1">
      <c r="A216" s="33"/>
      <c r="B216" s="34"/>
      <c r="C216" s="35"/>
      <c r="D216" s="200" t="s">
        <v>185</v>
      </c>
      <c r="E216" s="35"/>
      <c r="F216" s="201" t="s">
        <v>325</v>
      </c>
      <c r="G216" s="35"/>
      <c r="H216" s="35"/>
      <c r="I216" s="197"/>
      <c r="J216" s="35"/>
      <c r="K216" s="35"/>
      <c r="L216" s="38"/>
      <c r="M216" s="198"/>
      <c r="N216" s="199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185</v>
      </c>
      <c r="AU216" s="16" t="s">
        <v>88</v>
      </c>
    </row>
    <row r="217" spans="1:65" s="13" customFormat="1">
      <c r="B217" s="202"/>
      <c r="C217" s="203"/>
      <c r="D217" s="195" t="s">
        <v>187</v>
      </c>
      <c r="E217" s="204" t="s">
        <v>126</v>
      </c>
      <c r="F217" s="205" t="s">
        <v>326</v>
      </c>
      <c r="G217" s="203"/>
      <c r="H217" s="206">
        <v>37.792000000000002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187</v>
      </c>
      <c r="AU217" s="212" t="s">
        <v>88</v>
      </c>
      <c r="AV217" s="13" t="s">
        <v>88</v>
      </c>
      <c r="AW217" s="13" t="s">
        <v>34</v>
      </c>
      <c r="AX217" s="13" t="s">
        <v>84</v>
      </c>
      <c r="AY217" s="212" t="s">
        <v>174</v>
      </c>
    </row>
    <row r="218" spans="1:65" s="2" customFormat="1" ht="21.75" customHeight="1">
      <c r="A218" s="33"/>
      <c r="B218" s="34"/>
      <c r="C218" s="182" t="s">
        <v>327</v>
      </c>
      <c r="D218" s="182" t="s">
        <v>176</v>
      </c>
      <c r="E218" s="183" t="s">
        <v>328</v>
      </c>
      <c r="F218" s="184" t="s">
        <v>329</v>
      </c>
      <c r="G218" s="185" t="s">
        <v>248</v>
      </c>
      <c r="H218" s="186">
        <v>13.46</v>
      </c>
      <c r="I218" s="187"/>
      <c r="J218" s="188">
        <f>ROUND(I218*H218,2)</f>
        <v>0</v>
      </c>
      <c r="K218" s="184" t="s">
        <v>180</v>
      </c>
      <c r="L218" s="38"/>
      <c r="M218" s="189" t="s">
        <v>1</v>
      </c>
      <c r="N218" s="190" t="s">
        <v>44</v>
      </c>
      <c r="O218" s="70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3" t="s">
        <v>181</v>
      </c>
      <c r="AT218" s="193" t="s">
        <v>176</v>
      </c>
      <c r="AU218" s="193" t="s">
        <v>88</v>
      </c>
      <c r="AY218" s="16" t="s">
        <v>174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6" t="s">
        <v>84</v>
      </c>
      <c r="BK218" s="194">
        <f>ROUND(I218*H218,2)</f>
        <v>0</v>
      </c>
      <c r="BL218" s="16" t="s">
        <v>181</v>
      </c>
      <c r="BM218" s="193" t="s">
        <v>330</v>
      </c>
    </row>
    <row r="219" spans="1:65" s="2" customFormat="1">
      <c r="A219" s="33"/>
      <c r="B219" s="34"/>
      <c r="C219" s="35"/>
      <c r="D219" s="195" t="s">
        <v>183</v>
      </c>
      <c r="E219" s="35"/>
      <c r="F219" s="196" t="s">
        <v>331</v>
      </c>
      <c r="G219" s="35"/>
      <c r="H219" s="35"/>
      <c r="I219" s="197"/>
      <c r="J219" s="35"/>
      <c r="K219" s="35"/>
      <c r="L219" s="38"/>
      <c r="M219" s="198"/>
      <c r="N219" s="199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183</v>
      </c>
      <c r="AU219" s="16" t="s">
        <v>88</v>
      </c>
    </row>
    <row r="220" spans="1:65" s="2" customFormat="1">
      <c r="A220" s="33"/>
      <c r="B220" s="34"/>
      <c r="C220" s="35"/>
      <c r="D220" s="200" t="s">
        <v>185</v>
      </c>
      <c r="E220" s="35"/>
      <c r="F220" s="201" t="s">
        <v>332</v>
      </c>
      <c r="G220" s="35"/>
      <c r="H220" s="35"/>
      <c r="I220" s="197"/>
      <c r="J220" s="35"/>
      <c r="K220" s="35"/>
      <c r="L220" s="38"/>
      <c r="M220" s="198"/>
      <c r="N220" s="199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185</v>
      </c>
      <c r="AU220" s="16" t="s">
        <v>88</v>
      </c>
    </row>
    <row r="221" spans="1:65" s="13" customFormat="1">
      <c r="B221" s="202"/>
      <c r="C221" s="203"/>
      <c r="D221" s="195" t="s">
        <v>187</v>
      </c>
      <c r="E221" s="204" t="s">
        <v>112</v>
      </c>
      <c r="F221" s="205" t="s">
        <v>333</v>
      </c>
      <c r="G221" s="203"/>
      <c r="H221" s="206">
        <v>13.46</v>
      </c>
      <c r="I221" s="207"/>
      <c r="J221" s="203"/>
      <c r="K221" s="203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187</v>
      </c>
      <c r="AU221" s="212" t="s">
        <v>88</v>
      </c>
      <c r="AV221" s="13" t="s">
        <v>88</v>
      </c>
      <c r="AW221" s="13" t="s">
        <v>34</v>
      </c>
      <c r="AX221" s="13" t="s">
        <v>84</v>
      </c>
      <c r="AY221" s="212" t="s">
        <v>174</v>
      </c>
    </row>
    <row r="222" spans="1:65" s="2" customFormat="1" ht="16.5" customHeight="1">
      <c r="A222" s="33"/>
      <c r="B222" s="34"/>
      <c r="C222" s="182" t="s">
        <v>334</v>
      </c>
      <c r="D222" s="182" t="s">
        <v>176</v>
      </c>
      <c r="E222" s="183" t="s">
        <v>335</v>
      </c>
      <c r="F222" s="184" t="s">
        <v>336</v>
      </c>
      <c r="G222" s="185" t="s">
        <v>179</v>
      </c>
      <c r="H222" s="186">
        <v>67.3</v>
      </c>
      <c r="I222" s="187"/>
      <c r="J222" s="188">
        <f>ROUND(I222*H222,2)</f>
        <v>0</v>
      </c>
      <c r="K222" s="184" t="s">
        <v>180</v>
      </c>
      <c r="L222" s="38"/>
      <c r="M222" s="189" t="s">
        <v>1</v>
      </c>
      <c r="N222" s="190" t="s">
        <v>44</v>
      </c>
      <c r="O222" s="70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3" t="s">
        <v>181</v>
      </c>
      <c r="AT222" s="193" t="s">
        <v>176</v>
      </c>
      <c r="AU222" s="193" t="s">
        <v>88</v>
      </c>
      <c r="AY222" s="16" t="s">
        <v>174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6" t="s">
        <v>84</v>
      </c>
      <c r="BK222" s="194">
        <f>ROUND(I222*H222,2)</f>
        <v>0</v>
      </c>
      <c r="BL222" s="16" t="s">
        <v>181</v>
      </c>
      <c r="BM222" s="193" t="s">
        <v>337</v>
      </c>
    </row>
    <row r="223" spans="1:65" s="2" customFormat="1">
      <c r="A223" s="33"/>
      <c r="B223" s="34"/>
      <c r="C223" s="35"/>
      <c r="D223" s="195" t="s">
        <v>183</v>
      </c>
      <c r="E223" s="35"/>
      <c r="F223" s="196" t="s">
        <v>338</v>
      </c>
      <c r="G223" s="35"/>
      <c r="H223" s="35"/>
      <c r="I223" s="197"/>
      <c r="J223" s="35"/>
      <c r="K223" s="35"/>
      <c r="L223" s="38"/>
      <c r="M223" s="198"/>
      <c r="N223" s="199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183</v>
      </c>
      <c r="AU223" s="16" t="s">
        <v>88</v>
      </c>
    </row>
    <row r="224" spans="1:65" s="2" customFormat="1">
      <c r="A224" s="33"/>
      <c r="B224" s="34"/>
      <c r="C224" s="35"/>
      <c r="D224" s="200" t="s">
        <v>185</v>
      </c>
      <c r="E224" s="35"/>
      <c r="F224" s="201" t="s">
        <v>339</v>
      </c>
      <c r="G224" s="35"/>
      <c r="H224" s="35"/>
      <c r="I224" s="197"/>
      <c r="J224" s="35"/>
      <c r="K224" s="35"/>
      <c r="L224" s="38"/>
      <c r="M224" s="198"/>
      <c r="N224" s="199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185</v>
      </c>
      <c r="AU224" s="16" t="s">
        <v>88</v>
      </c>
    </row>
    <row r="225" spans="1:65" s="13" customFormat="1">
      <c r="B225" s="202"/>
      <c r="C225" s="203"/>
      <c r="D225" s="195" t="s">
        <v>187</v>
      </c>
      <c r="E225" s="204" t="s">
        <v>110</v>
      </c>
      <c r="F225" s="205" t="s">
        <v>340</v>
      </c>
      <c r="G225" s="203"/>
      <c r="H225" s="206">
        <v>67.3</v>
      </c>
      <c r="I225" s="207"/>
      <c r="J225" s="203"/>
      <c r="K225" s="203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187</v>
      </c>
      <c r="AU225" s="212" t="s">
        <v>88</v>
      </c>
      <c r="AV225" s="13" t="s">
        <v>88</v>
      </c>
      <c r="AW225" s="13" t="s">
        <v>34</v>
      </c>
      <c r="AX225" s="13" t="s">
        <v>84</v>
      </c>
      <c r="AY225" s="212" t="s">
        <v>174</v>
      </c>
    </row>
    <row r="226" spans="1:65" s="2" customFormat="1" ht="16.5" customHeight="1">
      <c r="A226" s="33"/>
      <c r="B226" s="34"/>
      <c r="C226" s="182" t="s">
        <v>341</v>
      </c>
      <c r="D226" s="182" t="s">
        <v>176</v>
      </c>
      <c r="E226" s="183" t="s">
        <v>342</v>
      </c>
      <c r="F226" s="184" t="s">
        <v>343</v>
      </c>
      <c r="G226" s="185" t="s">
        <v>179</v>
      </c>
      <c r="H226" s="186">
        <v>67.3</v>
      </c>
      <c r="I226" s="187"/>
      <c r="J226" s="188">
        <f>ROUND(I226*H226,2)</f>
        <v>0</v>
      </c>
      <c r="K226" s="184" t="s">
        <v>180</v>
      </c>
      <c r="L226" s="38"/>
      <c r="M226" s="189" t="s">
        <v>1</v>
      </c>
      <c r="N226" s="190" t="s">
        <v>44</v>
      </c>
      <c r="O226" s="70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3" t="s">
        <v>181</v>
      </c>
      <c r="AT226" s="193" t="s">
        <v>176</v>
      </c>
      <c r="AU226" s="193" t="s">
        <v>88</v>
      </c>
      <c r="AY226" s="16" t="s">
        <v>174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6" t="s">
        <v>84</v>
      </c>
      <c r="BK226" s="194">
        <f>ROUND(I226*H226,2)</f>
        <v>0</v>
      </c>
      <c r="BL226" s="16" t="s">
        <v>181</v>
      </c>
      <c r="BM226" s="193" t="s">
        <v>344</v>
      </c>
    </row>
    <row r="227" spans="1:65" s="2" customFormat="1">
      <c r="A227" s="33"/>
      <c r="B227" s="34"/>
      <c r="C227" s="35"/>
      <c r="D227" s="195" t="s">
        <v>183</v>
      </c>
      <c r="E227" s="35"/>
      <c r="F227" s="196" t="s">
        <v>345</v>
      </c>
      <c r="G227" s="35"/>
      <c r="H227" s="35"/>
      <c r="I227" s="197"/>
      <c r="J227" s="35"/>
      <c r="K227" s="35"/>
      <c r="L227" s="38"/>
      <c r="M227" s="198"/>
      <c r="N227" s="199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183</v>
      </c>
      <c r="AU227" s="16" t="s">
        <v>88</v>
      </c>
    </row>
    <row r="228" spans="1:65" s="2" customFormat="1">
      <c r="A228" s="33"/>
      <c r="B228" s="34"/>
      <c r="C228" s="35"/>
      <c r="D228" s="200" t="s">
        <v>185</v>
      </c>
      <c r="E228" s="35"/>
      <c r="F228" s="201" t="s">
        <v>346</v>
      </c>
      <c r="G228" s="35"/>
      <c r="H228" s="35"/>
      <c r="I228" s="197"/>
      <c r="J228" s="35"/>
      <c r="K228" s="35"/>
      <c r="L228" s="38"/>
      <c r="M228" s="198"/>
      <c r="N228" s="199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185</v>
      </c>
      <c r="AU228" s="16" t="s">
        <v>88</v>
      </c>
    </row>
    <row r="229" spans="1:65" s="13" customFormat="1">
      <c r="B229" s="202"/>
      <c r="C229" s="203"/>
      <c r="D229" s="195" t="s">
        <v>187</v>
      </c>
      <c r="E229" s="204" t="s">
        <v>1</v>
      </c>
      <c r="F229" s="205" t="s">
        <v>110</v>
      </c>
      <c r="G229" s="203"/>
      <c r="H229" s="206">
        <v>67.3</v>
      </c>
      <c r="I229" s="207"/>
      <c r="J229" s="203"/>
      <c r="K229" s="203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187</v>
      </c>
      <c r="AU229" s="212" t="s">
        <v>88</v>
      </c>
      <c r="AV229" s="13" t="s">
        <v>88</v>
      </c>
      <c r="AW229" s="13" t="s">
        <v>34</v>
      </c>
      <c r="AX229" s="13" t="s">
        <v>84</v>
      </c>
      <c r="AY229" s="212" t="s">
        <v>174</v>
      </c>
    </row>
    <row r="230" spans="1:65" s="2" customFormat="1" ht="16.5" customHeight="1">
      <c r="A230" s="33"/>
      <c r="B230" s="34"/>
      <c r="C230" s="213" t="s">
        <v>347</v>
      </c>
      <c r="D230" s="213" t="s">
        <v>254</v>
      </c>
      <c r="E230" s="214" t="s">
        <v>348</v>
      </c>
      <c r="F230" s="215" t="s">
        <v>349</v>
      </c>
      <c r="G230" s="216" t="s">
        <v>350</v>
      </c>
      <c r="H230" s="217">
        <v>1.3460000000000001</v>
      </c>
      <c r="I230" s="218"/>
      <c r="J230" s="219">
        <f>ROUND(I230*H230,2)</f>
        <v>0</v>
      </c>
      <c r="K230" s="215" t="s">
        <v>180</v>
      </c>
      <c r="L230" s="220"/>
      <c r="M230" s="221" t="s">
        <v>1</v>
      </c>
      <c r="N230" s="222" t="s">
        <v>44</v>
      </c>
      <c r="O230" s="70"/>
      <c r="P230" s="191">
        <f>O230*H230</f>
        <v>0</v>
      </c>
      <c r="Q230" s="191">
        <v>1E-3</v>
      </c>
      <c r="R230" s="191">
        <f>Q230*H230</f>
        <v>1.3460000000000002E-3</v>
      </c>
      <c r="S230" s="191">
        <v>0</v>
      </c>
      <c r="T230" s="19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3" t="s">
        <v>223</v>
      </c>
      <c r="AT230" s="193" t="s">
        <v>254</v>
      </c>
      <c r="AU230" s="193" t="s">
        <v>88</v>
      </c>
      <c r="AY230" s="16" t="s">
        <v>174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6" t="s">
        <v>84</v>
      </c>
      <c r="BK230" s="194">
        <f>ROUND(I230*H230,2)</f>
        <v>0</v>
      </c>
      <c r="BL230" s="16" t="s">
        <v>181</v>
      </c>
      <c r="BM230" s="193" t="s">
        <v>351</v>
      </c>
    </row>
    <row r="231" spans="1:65" s="2" customFormat="1">
      <c r="A231" s="33"/>
      <c r="B231" s="34"/>
      <c r="C231" s="35"/>
      <c r="D231" s="195" t="s">
        <v>183</v>
      </c>
      <c r="E231" s="35"/>
      <c r="F231" s="196" t="s">
        <v>349</v>
      </c>
      <c r="G231" s="35"/>
      <c r="H231" s="35"/>
      <c r="I231" s="197"/>
      <c r="J231" s="35"/>
      <c r="K231" s="35"/>
      <c r="L231" s="38"/>
      <c r="M231" s="198"/>
      <c r="N231" s="199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183</v>
      </c>
      <c r="AU231" s="16" t="s">
        <v>88</v>
      </c>
    </row>
    <row r="232" spans="1:65" s="13" customFormat="1">
      <c r="B232" s="202"/>
      <c r="C232" s="203"/>
      <c r="D232" s="195" t="s">
        <v>187</v>
      </c>
      <c r="E232" s="203"/>
      <c r="F232" s="205" t="s">
        <v>352</v>
      </c>
      <c r="G232" s="203"/>
      <c r="H232" s="206">
        <v>1.3460000000000001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187</v>
      </c>
      <c r="AU232" s="212" t="s">
        <v>88</v>
      </c>
      <c r="AV232" s="13" t="s">
        <v>88</v>
      </c>
      <c r="AW232" s="13" t="s">
        <v>4</v>
      </c>
      <c r="AX232" s="13" t="s">
        <v>84</v>
      </c>
      <c r="AY232" s="212" t="s">
        <v>174</v>
      </c>
    </row>
    <row r="233" spans="1:65" s="2" customFormat="1" ht="16.5" customHeight="1">
      <c r="A233" s="33"/>
      <c r="B233" s="34"/>
      <c r="C233" s="182" t="s">
        <v>353</v>
      </c>
      <c r="D233" s="182" t="s">
        <v>176</v>
      </c>
      <c r="E233" s="183" t="s">
        <v>354</v>
      </c>
      <c r="F233" s="184" t="s">
        <v>355</v>
      </c>
      <c r="G233" s="185" t="s">
        <v>179</v>
      </c>
      <c r="H233" s="186">
        <v>258.60000000000002</v>
      </c>
      <c r="I233" s="187"/>
      <c r="J233" s="188">
        <f>ROUND(I233*H233,2)</f>
        <v>0</v>
      </c>
      <c r="K233" s="184" t="s">
        <v>180</v>
      </c>
      <c r="L233" s="38"/>
      <c r="M233" s="189" t="s">
        <v>1</v>
      </c>
      <c r="N233" s="190" t="s">
        <v>44</v>
      </c>
      <c r="O233" s="70"/>
      <c r="P233" s="191">
        <f>O233*H233</f>
        <v>0</v>
      </c>
      <c r="Q233" s="191">
        <v>0</v>
      </c>
      <c r="R233" s="191">
        <f>Q233*H233</f>
        <v>0</v>
      </c>
      <c r="S233" s="191">
        <v>0</v>
      </c>
      <c r="T233" s="19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3" t="s">
        <v>181</v>
      </c>
      <c r="AT233" s="193" t="s">
        <v>176</v>
      </c>
      <c r="AU233" s="193" t="s">
        <v>88</v>
      </c>
      <c r="AY233" s="16" t="s">
        <v>174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16" t="s">
        <v>84</v>
      </c>
      <c r="BK233" s="194">
        <f>ROUND(I233*H233,2)</f>
        <v>0</v>
      </c>
      <c r="BL233" s="16" t="s">
        <v>181</v>
      </c>
      <c r="BM233" s="193" t="s">
        <v>356</v>
      </c>
    </row>
    <row r="234" spans="1:65" s="2" customFormat="1">
      <c r="A234" s="33"/>
      <c r="B234" s="34"/>
      <c r="C234" s="35"/>
      <c r="D234" s="195" t="s">
        <v>183</v>
      </c>
      <c r="E234" s="35"/>
      <c r="F234" s="196" t="s">
        <v>357</v>
      </c>
      <c r="G234" s="35"/>
      <c r="H234" s="35"/>
      <c r="I234" s="197"/>
      <c r="J234" s="35"/>
      <c r="K234" s="35"/>
      <c r="L234" s="38"/>
      <c r="M234" s="198"/>
      <c r="N234" s="199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183</v>
      </c>
      <c r="AU234" s="16" t="s">
        <v>88</v>
      </c>
    </row>
    <row r="235" spans="1:65" s="2" customFormat="1">
      <c r="A235" s="33"/>
      <c r="B235" s="34"/>
      <c r="C235" s="35"/>
      <c r="D235" s="200" t="s">
        <v>185</v>
      </c>
      <c r="E235" s="35"/>
      <c r="F235" s="201" t="s">
        <v>358</v>
      </c>
      <c r="G235" s="35"/>
      <c r="H235" s="35"/>
      <c r="I235" s="197"/>
      <c r="J235" s="35"/>
      <c r="K235" s="35"/>
      <c r="L235" s="38"/>
      <c r="M235" s="198"/>
      <c r="N235" s="199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185</v>
      </c>
      <c r="AU235" s="16" t="s">
        <v>88</v>
      </c>
    </row>
    <row r="236" spans="1:65" s="13" customFormat="1">
      <c r="B236" s="202"/>
      <c r="C236" s="203"/>
      <c r="D236" s="195" t="s">
        <v>187</v>
      </c>
      <c r="E236" s="204" t="s">
        <v>1</v>
      </c>
      <c r="F236" s="205" t="s">
        <v>359</v>
      </c>
      <c r="G236" s="203"/>
      <c r="H236" s="206">
        <v>83.9</v>
      </c>
      <c r="I236" s="207"/>
      <c r="J236" s="203"/>
      <c r="K236" s="203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187</v>
      </c>
      <c r="AU236" s="212" t="s">
        <v>88</v>
      </c>
      <c r="AV236" s="13" t="s">
        <v>88</v>
      </c>
      <c r="AW236" s="13" t="s">
        <v>34</v>
      </c>
      <c r="AX236" s="13" t="s">
        <v>79</v>
      </c>
      <c r="AY236" s="212" t="s">
        <v>174</v>
      </c>
    </row>
    <row r="237" spans="1:65" s="13" customFormat="1">
      <c r="B237" s="202"/>
      <c r="C237" s="203"/>
      <c r="D237" s="195" t="s">
        <v>187</v>
      </c>
      <c r="E237" s="204" t="s">
        <v>122</v>
      </c>
      <c r="F237" s="205" t="s">
        <v>360</v>
      </c>
      <c r="G237" s="203"/>
      <c r="H237" s="206">
        <v>156.4</v>
      </c>
      <c r="I237" s="207"/>
      <c r="J237" s="203"/>
      <c r="K237" s="203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187</v>
      </c>
      <c r="AU237" s="212" t="s">
        <v>88</v>
      </c>
      <c r="AV237" s="13" t="s">
        <v>88</v>
      </c>
      <c r="AW237" s="13" t="s">
        <v>34</v>
      </c>
      <c r="AX237" s="13" t="s">
        <v>79</v>
      </c>
      <c r="AY237" s="212" t="s">
        <v>174</v>
      </c>
    </row>
    <row r="238" spans="1:65" s="13" customFormat="1">
      <c r="B238" s="202"/>
      <c r="C238" s="203"/>
      <c r="D238" s="195" t="s">
        <v>187</v>
      </c>
      <c r="E238" s="204" t="s">
        <v>118</v>
      </c>
      <c r="F238" s="205" t="s">
        <v>361</v>
      </c>
      <c r="G238" s="203"/>
      <c r="H238" s="206">
        <v>2.5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187</v>
      </c>
      <c r="AU238" s="212" t="s">
        <v>88</v>
      </c>
      <c r="AV238" s="13" t="s">
        <v>88</v>
      </c>
      <c r="AW238" s="13" t="s">
        <v>34</v>
      </c>
      <c r="AX238" s="13" t="s">
        <v>79</v>
      </c>
      <c r="AY238" s="212" t="s">
        <v>174</v>
      </c>
    </row>
    <row r="239" spans="1:65" s="13" customFormat="1">
      <c r="B239" s="202"/>
      <c r="C239" s="203"/>
      <c r="D239" s="195" t="s">
        <v>187</v>
      </c>
      <c r="E239" s="204" t="s">
        <v>120</v>
      </c>
      <c r="F239" s="205" t="s">
        <v>362</v>
      </c>
      <c r="G239" s="203"/>
      <c r="H239" s="206">
        <v>15.8</v>
      </c>
      <c r="I239" s="207"/>
      <c r="J239" s="203"/>
      <c r="K239" s="203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187</v>
      </c>
      <c r="AU239" s="212" t="s">
        <v>88</v>
      </c>
      <c r="AV239" s="13" t="s">
        <v>88</v>
      </c>
      <c r="AW239" s="13" t="s">
        <v>34</v>
      </c>
      <c r="AX239" s="13" t="s">
        <v>79</v>
      </c>
      <c r="AY239" s="212" t="s">
        <v>174</v>
      </c>
    </row>
    <row r="240" spans="1:65" s="14" customFormat="1">
      <c r="B240" s="223"/>
      <c r="C240" s="224"/>
      <c r="D240" s="195" t="s">
        <v>187</v>
      </c>
      <c r="E240" s="225" t="s">
        <v>116</v>
      </c>
      <c r="F240" s="226" t="s">
        <v>268</v>
      </c>
      <c r="G240" s="224"/>
      <c r="H240" s="227">
        <v>258.60000000000002</v>
      </c>
      <c r="I240" s="228"/>
      <c r="J240" s="224"/>
      <c r="K240" s="224"/>
      <c r="L240" s="229"/>
      <c r="M240" s="230"/>
      <c r="N240" s="231"/>
      <c r="O240" s="231"/>
      <c r="P240" s="231"/>
      <c r="Q240" s="231"/>
      <c r="R240" s="231"/>
      <c r="S240" s="231"/>
      <c r="T240" s="232"/>
      <c r="AT240" s="233" t="s">
        <v>187</v>
      </c>
      <c r="AU240" s="233" t="s">
        <v>88</v>
      </c>
      <c r="AV240" s="14" t="s">
        <v>181</v>
      </c>
      <c r="AW240" s="14" t="s">
        <v>34</v>
      </c>
      <c r="AX240" s="14" t="s">
        <v>84</v>
      </c>
      <c r="AY240" s="233" t="s">
        <v>174</v>
      </c>
    </row>
    <row r="241" spans="1:65" s="2" customFormat="1" ht="16.5" customHeight="1">
      <c r="A241" s="33"/>
      <c r="B241" s="34"/>
      <c r="C241" s="182" t="s">
        <v>363</v>
      </c>
      <c r="D241" s="182" t="s">
        <v>176</v>
      </c>
      <c r="E241" s="183" t="s">
        <v>364</v>
      </c>
      <c r="F241" s="184" t="s">
        <v>365</v>
      </c>
      <c r="G241" s="185" t="s">
        <v>179</v>
      </c>
      <c r="H241" s="186">
        <v>67.3</v>
      </c>
      <c r="I241" s="187"/>
      <c r="J241" s="188">
        <f>ROUND(I241*H241,2)</f>
        <v>0</v>
      </c>
      <c r="K241" s="184" t="s">
        <v>180</v>
      </c>
      <c r="L241" s="38"/>
      <c r="M241" s="189" t="s">
        <v>1</v>
      </c>
      <c r="N241" s="190" t="s">
        <v>44</v>
      </c>
      <c r="O241" s="70"/>
      <c r="P241" s="191">
        <f>O241*H241</f>
        <v>0</v>
      </c>
      <c r="Q241" s="191">
        <v>0</v>
      </c>
      <c r="R241" s="191">
        <f>Q241*H241</f>
        <v>0</v>
      </c>
      <c r="S241" s="191">
        <v>0</v>
      </c>
      <c r="T241" s="19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3" t="s">
        <v>181</v>
      </c>
      <c r="AT241" s="193" t="s">
        <v>176</v>
      </c>
      <c r="AU241" s="193" t="s">
        <v>88</v>
      </c>
      <c r="AY241" s="16" t="s">
        <v>174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16" t="s">
        <v>84</v>
      </c>
      <c r="BK241" s="194">
        <f>ROUND(I241*H241,2)</f>
        <v>0</v>
      </c>
      <c r="BL241" s="16" t="s">
        <v>181</v>
      </c>
      <c r="BM241" s="193" t="s">
        <v>366</v>
      </c>
    </row>
    <row r="242" spans="1:65" s="2" customFormat="1" ht="19.5">
      <c r="A242" s="33"/>
      <c r="B242" s="34"/>
      <c r="C242" s="35"/>
      <c r="D242" s="195" t="s">
        <v>183</v>
      </c>
      <c r="E242" s="35"/>
      <c r="F242" s="196" t="s">
        <v>367</v>
      </c>
      <c r="G242" s="35"/>
      <c r="H242" s="35"/>
      <c r="I242" s="197"/>
      <c r="J242" s="35"/>
      <c r="K242" s="35"/>
      <c r="L242" s="38"/>
      <c r="M242" s="198"/>
      <c r="N242" s="199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183</v>
      </c>
      <c r="AU242" s="16" t="s">
        <v>88</v>
      </c>
    </row>
    <row r="243" spans="1:65" s="2" customFormat="1">
      <c r="A243" s="33"/>
      <c r="B243" s="34"/>
      <c r="C243" s="35"/>
      <c r="D243" s="200" t="s">
        <v>185</v>
      </c>
      <c r="E243" s="35"/>
      <c r="F243" s="201" t="s">
        <v>368</v>
      </c>
      <c r="G243" s="35"/>
      <c r="H243" s="35"/>
      <c r="I243" s="197"/>
      <c r="J243" s="35"/>
      <c r="K243" s="35"/>
      <c r="L243" s="38"/>
      <c r="M243" s="198"/>
      <c r="N243" s="199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185</v>
      </c>
      <c r="AU243" s="16" t="s">
        <v>88</v>
      </c>
    </row>
    <row r="244" spans="1:65" s="13" customFormat="1">
      <c r="B244" s="202"/>
      <c r="C244" s="203"/>
      <c r="D244" s="195" t="s">
        <v>187</v>
      </c>
      <c r="E244" s="204" t="s">
        <v>1</v>
      </c>
      <c r="F244" s="205" t="s">
        <v>110</v>
      </c>
      <c r="G244" s="203"/>
      <c r="H244" s="206">
        <v>67.3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187</v>
      </c>
      <c r="AU244" s="212" t="s">
        <v>88</v>
      </c>
      <c r="AV244" s="13" t="s">
        <v>88</v>
      </c>
      <c r="AW244" s="13" t="s">
        <v>34</v>
      </c>
      <c r="AX244" s="13" t="s">
        <v>84</v>
      </c>
      <c r="AY244" s="212" t="s">
        <v>174</v>
      </c>
    </row>
    <row r="245" spans="1:65" s="2" customFormat="1" ht="16.5" customHeight="1">
      <c r="A245" s="33"/>
      <c r="B245" s="34"/>
      <c r="C245" s="182" t="s">
        <v>369</v>
      </c>
      <c r="D245" s="182" t="s">
        <v>176</v>
      </c>
      <c r="E245" s="183" t="s">
        <v>370</v>
      </c>
      <c r="F245" s="184" t="s">
        <v>371</v>
      </c>
      <c r="G245" s="185" t="s">
        <v>179</v>
      </c>
      <c r="H245" s="186">
        <v>17.600000000000001</v>
      </c>
      <c r="I245" s="187"/>
      <c r="J245" s="188">
        <f>ROUND(I245*H245,2)</f>
        <v>0</v>
      </c>
      <c r="K245" s="184" t="s">
        <v>180</v>
      </c>
      <c r="L245" s="38"/>
      <c r="M245" s="189" t="s">
        <v>1</v>
      </c>
      <c r="N245" s="190" t="s">
        <v>44</v>
      </c>
      <c r="O245" s="70"/>
      <c r="P245" s="191">
        <f>O245*H245</f>
        <v>0</v>
      </c>
      <c r="Q245" s="191">
        <v>0</v>
      </c>
      <c r="R245" s="191">
        <f>Q245*H245</f>
        <v>0</v>
      </c>
      <c r="S245" s="191">
        <v>0</v>
      </c>
      <c r="T245" s="19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3" t="s">
        <v>181</v>
      </c>
      <c r="AT245" s="193" t="s">
        <v>176</v>
      </c>
      <c r="AU245" s="193" t="s">
        <v>88</v>
      </c>
      <c r="AY245" s="16" t="s">
        <v>174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16" t="s">
        <v>84</v>
      </c>
      <c r="BK245" s="194">
        <f>ROUND(I245*H245,2)</f>
        <v>0</v>
      </c>
      <c r="BL245" s="16" t="s">
        <v>181</v>
      </c>
      <c r="BM245" s="193" t="s">
        <v>372</v>
      </c>
    </row>
    <row r="246" spans="1:65" s="2" customFormat="1">
      <c r="A246" s="33"/>
      <c r="B246" s="34"/>
      <c r="C246" s="35"/>
      <c r="D246" s="195" t="s">
        <v>183</v>
      </c>
      <c r="E246" s="35"/>
      <c r="F246" s="196" t="s">
        <v>373</v>
      </c>
      <c r="G246" s="35"/>
      <c r="H246" s="35"/>
      <c r="I246" s="197"/>
      <c r="J246" s="35"/>
      <c r="K246" s="35"/>
      <c r="L246" s="38"/>
      <c r="M246" s="198"/>
      <c r="N246" s="199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183</v>
      </c>
      <c r="AU246" s="16" t="s">
        <v>88</v>
      </c>
    </row>
    <row r="247" spans="1:65" s="2" customFormat="1">
      <c r="A247" s="33"/>
      <c r="B247" s="34"/>
      <c r="C247" s="35"/>
      <c r="D247" s="200" t="s">
        <v>185</v>
      </c>
      <c r="E247" s="35"/>
      <c r="F247" s="201" t="s">
        <v>374</v>
      </c>
      <c r="G247" s="35"/>
      <c r="H247" s="35"/>
      <c r="I247" s="197"/>
      <c r="J247" s="35"/>
      <c r="K247" s="35"/>
      <c r="L247" s="38"/>
      <c r="M247" s="198"/>
      <c r="N247" s="199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185</v>
      </c>
      <c r="AU247" s="16" t="s">
        <v>88</v>
      </c>
    </row>
    <row r="248" spans="1:65" s="13" customFormat="1">
      <c r="B248" s="202"/>
      <c r="C248" s="203"/>
      <c r="D248" s="195" t="s">
        <v>187</v>
      </c>
      <c r="E248" s="204" t="s">
        <v>1</v>
      </c>
      <c r="F248" s="205" t="s">
        <v>114</v>
      </c>
      <c r="G248" s="203"/>
      <c r="H248" s="206">
        <v>17.600000000000001</v>
      </c>
      <c r="I248" s="207"/>
      <c r="J248" s="203"/>
      <c r="K248" s="203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187</v>
      </c>
      <c r="AU248" s="212" t="s">
        <v>88</v>
      </c>
      <c r="AV248" s="13" t="s">
        <v>88</v>
      </c>
      <c r="AW248" s="13" t="s">
        <v>34</v>
      </c>
      <c r="AX248" s="13" t="s">
        <v>84</v>
      </c>
      <c r="AY248" s="212" t="s">
        <v>174</v>
      </c>
    </row>
    <row r="249" spans="1:65" s="2" customFormat="1" ht="16.5" customHeight="1">
      <c r="A249" s="33"/>
      <c r="B249" s="34"/>
      <c r="C249" s="213" t="s">
        <v>375</v>
      </c>
      <c r="D249" s="213" t="s">
        <v>254</v>
      </c>
      <c r="E249" s="214" t="s">
        <v>376</v>
      </c>
      <c r="F249" s="215" t="s">
        <v>377</v>
      </c>
      <c r="G249" s="216" t="s">
        <v>257</v>
      </c>
      <c r="H249" s="217">
        <v>4.4000000000000004</v>
      </c>
      <c r="I249" s="218"/>
      <c r="J249" s="219">
        <f>ROUND(I249*H249,2)</f>
        <v>0</v>
      </c>
      <c r="K249" s="215" t="s">
        <v>180</v>
      </c>
      <c r="L249" s="220"/>
      <c r="M249" s="221" t="s">
        <v>1</v>
      </c>
      <c r="N249" s="222" t="s">
        <v>44</v>
      </c>
      <c r="O249" s="70"/>
      <c r="P249" s="191">
        <f>O249*H249</f>
        <v>0</v>
      </c>
      <c r="Q249" s="191">
        <v>1</v>
      </c>
      <c r="R249" s="191">
        <f>Q249*H249</f>
        <v>4.4000000000000004</v>
      </c>
      <c r="S249" s="191">
        <v>0</v>
      </c>
      <c r="T249" s="19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3" t="s">
        <v>223</v>
      </c>
      <c r="AT249" s="193" t="s">
        <v>254</v>
      </c>
      <c r="AU249" s="193" t="s">
        <v>88</v>
      </c>
      <c r="AY249" s="16" t="s">
        <v>174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16" t="s">
        <v>84</v>
      </c>
      <c r="BK249" s="194">
        <f>ROUND(I249*H249,2)</f>
        <v>0</v>
      </c>
      <c r="BL249" s="16" t="s">
        <v>181</v>
      </c>
      <c r="BM249" s="193" t="s">
        <v>378</v>
      </c>
    </row>
    <row r="250" spans="1:65" s="2" customFormat="1">
      <c r="A250" s="33"/>
      <c r="B250" s="34"/>
      <c r="C250" s="35"/>
      <c r="D250" s="195" t="s">
        <v>183</v>
      </c>
      <c r="E250" s="35"/>
      <c r="F250" s="196" t="s">
        <v>377</v>
      </c>
      <c r="G250" s="35"/>
      <c r="H250" s="35"/>
      <c r="I250" s="197"/>
      <c r="J250" s="35"/>
      <c r="K250" s="35"/>
      <c r="L250" s="38"/>
      <c r="M250" s="198"/>
      <c r="N250" s="199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183</v>
      </c>
      <c r="AU250" s="16" t="s">
        <v>88</v>
      </c>
    </row>
    <row r="251" spans="1:65" s="13" customFormat="1">
      <c r="B251" s="202"/>
      <c r="C251" s="203"/>
      <c r="D251" s="195" t="s">
        <v>187</v>
      </c>
      <c r="E251" s="203"/>
      <c r="F251" s="205" t="s">
        <v>379</v>
      </c>
      <c r="G251" s="203"/>
      <c r="H251" s="206">
        <v>4.4000000000000004</v>
      </c>
      <c r="I251" s="207"/>
      <c r="J251" s="203"/>
      <c r="K251" s="203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187</v>
      </c>
      <c r="AU251" s="212" t="s">
        <v>88</v>
      </c>
      <c r="AV251" s="13" t="s">
        <v>88</v>
      </c>
      <c r="AW251" s="13" t="s">
        <v>4</v>
      </c>
      <c r="AX251" s="13" t="s">
        <v>84</v>
      </c>
      <c r="AY251" s="212" t="s">
        <v>174</v>
      </c>
    </row>
    <row r="252" spans="1:65" s="2" customFormat="1" ht="16.5" customHeight="1">
      <c r="A252" s="33"/>
      <c r="B252" s="34"/>
      <c r="C252" s="182" t="s">
        <v>380</v>
      </c>
      <c r="D252" s="182" t="s">
        <v>176</v>
      </c>
      <c r="E252" s="183" t="s">
        <v>381</v>
      </c>
      <c r="F252" s="184" t="s">
        <v>382</v>
      </c>
      <c r="G252" s="185" t="s">
        <v>179</v>
      </c>
      <c r="H252" s="186">
        <v>17.600000000000001</v>
      </c>
      <c r="I252" s="187"/>
      <c r="J252" s="188">
        <f>ROUND(I252*H252,2)</f>
        <v>0</v>
      </c>
      <c r="K252" s="184" t="s">
        <v>180</v>
      </c>
      <c r="L252" s="38"/>
      <c r="M252" s="189" t="s">
        <v>1</v>
      </c>
      <c r="N252" s="190" t="s">
        <v>44</v>
      </c>
      <c r="O252" s="70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3" t="s">
        <v>181</v>
      </c>
      <c r="AT252" s="193" t="s">
        <v>176</v>
      </c>
      <c r="AU252" s="193" t="s">
        <v>88</v>
      </c>
      <c r="AY252" s="16" t="s">
        <v>174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6" t="s">
        <v>84</v>
      </c>
      <c r="BK252" s="194">
        <f>ROUND(I252*H252,2)</f>
        <v>0</v>
      </c>
      <c r="BL252" s="16" t="s">
        <v>181</v>
      </c>
      <c r="BM252" s="193" t="s">
        <v>383</v>
      </c>
    </row>
    <row r="253" spans="1:65" s="2" customFormat="1">
      <c r="A253" s="33"/>
      <c r="B253" s="34"/>
      <c r="C253" s="35"/>
      <c r="D253" s="195" t="s">
        <v>183</v>
      </c>
      <c r="E253" s="35"/>
      <c r="F253" s="196" t="s">
        <v>384</v>
      </c>
      <c r="G253" s="35"/>
      <c r="H253" s="35"/>
      <c r="I253" s="197"/>
      <c r="J253" s="35"/>
      <c r="K253" s="35"/>
      <c r="L253" s="38"/>
      <c r="M253" s="198"/>
      <c r="N253" s="199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183</v>
      </c>
      <c r="AU253" s="16" t="s">
        <v>88</v>
      </c>
    </row>
    <row r="254" spans="1:65" s="2" customFormat="1">
      <c r="A254" s="33"/>
      <c r="B254" s="34"/>
      <c r="C254" s="35"/>
      <c r="D254" s="200" t="s">
        <v>185</v>
      </c>
      <c r="E254" s="35"/>
      <c r="F254" s="201" t="s">
        <v>385</v>
      </c>
      <c r="G254" s="35"/>
      <c r="H254" s="35"/>
      <c r="I254" s="197"/>
      <c r="J254" s="35"/>
      <c r="K254" s="35"/>
      <c r="L254" s="38"/>
      <c r="M254" s="198"/>
      <c r="N254" s="199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185</v>
      </c>
      <c r="AU254" s="16" t="s">
        <v>88</v>
      </c>
    </row>
    <row r="255" spans="1:65" s="13" customFormat="1">
      <c r="B255" s="202"/>
      <c r="C255" s="203"/>
      <c r="D255" s="195" t="s">
        <v>187</v>
      </c>
      <c r="E255" s="204" t="s">
        <v>114</v>
      </c>
      <c r="F255" s="205" t="s">
        <v>386</v>
      </c>
      <c r="G255" s="203"/>
      <c r="H255" s="206">
        <v>17.600000000000001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187</v>
      </c>
      <c r="AU255" s="212" t="s">
        <v>88</v>
      </c>
      <c r="AV255" s="13" t="s">
        <v>88</v>
      </c>
      <c r="AW255" s="13" t="s">
        <v>34</v>
      </c>
      <c r="AX255" s="13" t="s">
        <v>84</v>
      </c>
      <c r="AY255" s="212" t="s">
        <v>174</v>
      </c>
    </row>
    <row r="256" spans="1:65" s="2" customFormat="1" ht="16.5" customHeight="1">
      <c r="A256" s="33"/>
      <c r="B256" s="34"/>
      <c r="C256" s="213" t="s">
        <v>387</v>
      </c>
      <c r="D256" s="213" t="s">
        <v>254</v>
      </c>
      <c r="E256" s="214" t="s">
        <v>388</v>
      </c>
      <c r="F256" s="215" t="s">
        <v>389</v>
      </c>
      <c r="G256" s="216" t="s">
        <v>179</v>
      </c>
      <c r="H256" s="217">
        <v>17.600000000000001</v>
      </c>
      <c r="I256" s="218"/>
      <c r="J256" s="219">
        <f>ROUND(I256*H256,2)</f>
        <v>0</v>
      </c>
      <c r="K256" s="215" t="s">
        <v>180</v>
      </c>
      <c r="L256" s="220"/>
      <c r="M256" s="221" t="s">
        <v>1</v>
      </c>
      <c r="N256" s="222" t="s">
        <v>44</v>
      </c>
      <c r="O256" s="70"/>
      <c r="P256" s="191">
        <f>O256*H256</f>
        <v>0</v>
      </c>
      <c r="Q256" s="191">
        <v>5.6999999999999998E-4</v>
      </c>
      <c r="R256" s="191">
        <f>Q256*H256</f>
        <v>1.0032000000000001E-2</v>
      </c>
      <c r="S256" s="191">
        <v>0</v>
      </c>
      <c r="T256" s="19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3" t="s">
        <v>223</v>
      </c>
      <c r="AT256" s="193" t="s">
        <v>254</v>
      </c>
      <c r="AU256" s="193" t="s">
        <v>88</v>
      </c>
      <c r="AY256" s="16" t="s">
        <v>174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6" t="s">
        <v>84</v>
      </c>
      <c r="BK256" s="194">
        <f>ROUND(I256*H256,2)</f>
        <v>0</v>
      </c>
      <c r="BL256" s="16" t="s">
        <v>181</v>
      </c>
      <c r="BM256" s="193" t="s">
        <v>390</v>
      </c>
    </row>
    <row r="257" spans="1:65" s="2" customFormat="1">
      <c r="A257" s="33"/>
      <c r="B257" s="34"/>
      <c r="C257" s="35"/>
      <c r="D257" s="195" t="s">
        <v>183</v>
      </c>
      <c r="E257" s="35"/>
      <c r="F257" s="196" t="s">
        <v>389</v>
      </c>
      <c r="G257" s="35"/>
      <c r="H257" s="35"/>
      <c r="I257" s="197"/>
      <c r="J257" s="35"/>
      <c r="K257" s="35"/>
      <c r="L257" s="38"/>
      <c r="M257" s="198"/>
      <c r="N257" s="199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183</v>
      </c>
      <c r="AU257" s="16" t="s">
        <v>88</v>
      </c>
    </row>
    <row r="258" spans="1:65" s="12" customFormat="1" ht="22.9" customHeight="1">
      <c r="B258" s="166"/>
      <c r="C258" s="167"/>
      <c r="D258" s="168" t="s">
        <v>78</v>
      </c>
      <c r="E258" s="180" t="s">
        <v>204</v>
      </c>
      <c r="F258" s="180" t="s">
        <v>391</v>
      </c>
      <c r="G258" s="167"/>
      <c r="H258" s="167"/>
      <c r="I258" s="170"/>
      <c r="J258" s="181">
        <f>BK258</f>
        <v>0</v>
      </c>
      <c r="K258" s="167"/>
      <c r="L258" s="172"/>
      <c r="M258" s="173"/>
      <c r="N258" s="174"/>
      <c r="O258" s="174"/>
      <c r="P258" s="175">
        <f>SUM(P259:P307)</f>
        <v>0</v>
      </c>
      <c r="Q258" s="174"/>
      <c r="R258" s="175">
        <f>SUM(R259:R307)</f>
        <v>38.363435000000003</v>
      </c>
      <c r="S258" s="174"/>
      <c r="T258" s="176">
        <f>SUM(T259:T307)</f>
        <v>0</v>
      </c>
      <c r="AR258" s="177" t="s">
        <v>84</v>
      </c>
      <c r="AT258" s="178" t="s">
        <v>78</v>
      </c>
      <c r="AU258" s="178" t="s">
        <v>84</v>
      </c>
      <c r="AY258" s="177" t="s">
        <v>174</v>
      </c>
      <c r="BK258" s="179">
        <f>SUM(BK259:BK307)</f>
        <v>0</v>
      </c>
    </row>
    <row r="259" spans="1:65" s="2" customFormat="1" ht="24.2" customHeight="1">
      <c r="A259" s="33"/>
      <c r="B259" s="34"/>
      <c r="C259" s="182" t="s">
        <v>392</v>
      </c>
      <c r="D259" s="182" t="s">
        <v>176</v>
      </c>
      <c r="E259" s="183" t="s">
        <v>393</v>
      </c>
      <c r="F259" s="184" t="s">
        <v>394</v>
      </c>
      <c r="G259" s="185" t="s">
        <v>179</v>
      </c>
      <c r="H259" s="186">
        <v>258.60000000000002</v>
      </c>
      <c r="I259" s="187"/>
      <c r="J259" s="188">
        <f>ROUND(I259*H259,2)</f>
        <v>0</v>
      </c>
      <c r="K259" s="184" t="s">
        <v>180</v>
      </c>
      <c r="L259" s="38"/>
      <c r="M259" s="189" t="s">
        <v>1</v>
      </c>
      <c r="N259" s="190" t="s">
        <v>44</v>
      </c>
      <c r="O259" s="70"/>
      <c r="P259" s="191">
        <f>O259*H259</f>
        <v>0</v>
      </c>
      <c r="Q259" s="191">
        <v>0</v>
      </c>
      <c r="R259" s="191">
        <f>Q259*H259</f>
        <v>0</v>
      </c>
      <c r="S259" s="191">
        <v>0</v>
      </c>
      <c r="T259" s="19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3" t="s">
        <v>181</v>
      </c>
      <c r="AT259" s="193" t="s">
        <v>176</v>
      </c>
      <c r="AU259" s="193" t="s">
        <v>88</v>
      </c>
      <c r="AY259" s="16" t="s">
        <v>174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16" t="s">
        <v>84</v>
      </c>
      <c r="BK259" s="194">
        <f>ROUND(I259*H259,2)</f>
        <v>0</v>
      </c>
      <c r="BL259" s="16" t="s">
        <v>181</v>
      </c>
      <c r="BM259" s="193" t="s">
        <v>395</v>
      </c>
    </row>
    <row r="260" spans="1:65" s="2" customFormat="1" ht="19.5">
      <c r="A260" s="33"/>
      <c r="B260" s="34"/>
      <c r="C260" s="35"/>
      <c r="D260" s="195" t="s">
        <v>183</v>
      </c>
      <c r="E260" s="35"/>
      <c r="F260" s="196" t="s">
        <v>396</v>
      </c>
      <c r="G260" s="35"/>
      <c r="H260" s="35"/>
      <c r="I260" s="197"/>
      <c r="J260" s="35"/>
      <c r="K260" s="35"/>
      <c r="L260" s="38"/>
      <c r="M260" s="198"/>
      <c r="N260" s="199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183</v>
      </c>
      <c r="AU260" s="16" t="s">
        <v>88</v>
      </c>
    </row>
    <row r="261" spans="1:65" s="2" customFormat="1">
      <c r="A261" s="33"/>
      <c r="B261" s="34"/>
      <c r="C261" s="35"/>
      <c r="D261" s="200" t="s">
        <v>185</v>
      </c>
      <c r="E261" s="35"/>
      <c r="F261" s="201" t="s">
        <v>397</v>
      </c>
      <c r="G261" s="35"/>
      <c r="H261" s="35"/>
      <c r="I261" s="197"/>
      <c r="J261" s="35"/>
      <c r="K261" s="35"/>
      <c r="L261" s="38"/>
      <c r="M261" s="198"/>
      <c r="N261" s="199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185</v>
      </c>
      <c r="AU261" s="16" t="s">
        <v>88</v>
      </c>
    </row>
    <row r="262" spans="1:65" s="13" customFormat="1">
      <c r="B262" s="202"/>
      <c r="C262" s="203"/>
      <c r="D262" s="195" t="s">
        <v>187</v>
      </c>
      <c r="E262" s="204" t="s">
        <v>1</v>
      </c>
      <c r="F262" s="205" t="s">
        <v>116</v>
      </c>
      <c r="G262" s="203"/>
      <c r="H262" s="206">
        <v>258.60000000000002</v>
      </c>
      <c r="I262" s="207"/>
      <c r="J262" s="203"/>
      <c r="K262" s="203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187</v>
      </c>
      <c r="AU262" s="212" t="s">
        <v>88</v>
      </c>
      <c r="AV262" s="13" t="s">
        <v>88</v>
      </c>
      <c r="AW262" s="13" t="s">
        <v>34</v>
      </c>
      <c r="AX262" s="13" t="s">
        <v>84</v>
      </c>
      <c r="AY262" s="212" t="s">
        <v>174</v>
      </c>
    </row>
    <row r="263" spans="1:65" s="2" customFormat="1" ht="16.5" customHeight="1">
      <c r="A263" s="33"/>
      <c r="B263" s="34"/>
      <c r="C263" s="213" t="s">
        <v>398</v>
      </c>
      <c r="D263" s="213" t="s">
        <v>254</v>
      </c>
      <c r="E263" s="214" t="s">
        <v>399</v>
      </c>
      <c r="F263" s="215" t="s">
        <v>400</v>
      </c>
      <c r="G263" s="216" t="s">
        <v>257</v>
      </c>
      <c r="H263" s="217">
        <v>2.746</v>
      </c>
      <c r="I263" s="218"/>
      <c r="J263" s="219">
        <f>ROUND(I263*H263,2)</f>
        <v>0</v>
      </c>
      <c r="K263" s="215" t="s">
        <v>180</v>
      </c>
      <c r="L263" s="220"/>
      <c r="M263" s="221" t="s">
        <v>1</v>
      </c>
      <c r="N263" s="222" t="s">
        <v>44</v>
      </c>
      <c r="O263" s="70"/>
      <c r="P263" s="191">
        <f>O263*H263</f>
        <v>0</v>
      </c>
      <c r="Q263" s="191">
        <v>1</v>
      </c>
      <c r="R263" s="191">
        <f>Q263*H263</f>
        <v>2.746</v>
      </c>
      <c r="S263" s="191">
        <v>0</v>
      </c>
      <c r="T263" s="19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3" t="s">
        <v>223</v>
      </c>
      <c r="AT263" s="193" t="s">
        <v>254</v>
      </c>
      <c r="AU263" s="193" t="s">
        <v>88</v>
      </c>
      <c r="AY263" s="16" t="s">
        <v>174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6" t="s">
        <v>84</v>
      </c>
      <c r="BK263" s="194">
        <f>ROUND(I263*H263,2)</f>
        <v>0</v>
      </c>
      <c r="BL263" s="16" t="s">
        <v>181</v>
      </c>
      <c r="BM263" s="193" t="s">
        <v>401</v>
      </c>
    </row>
    <row r="264" spans="1:65" s="2" customFormat="1">
      <c r="A264" s="33"/>
      <c r="B264" s="34"/>
      <c r="C264" s="35"/>
      <c r="D264" s="195" t="s">
        <v>183</v>
      </c>
      <c r="E264" s="35"/>
      <c r="F264" s="196" t="s">
        <v>400</v>
      </c>
      <c r="G264" s="35"/>
      <c r="H264" s="35"/>
      <c r="I264" s="197"/>
      <c r="J264" s="35"/>
      <c r="K264" s="35"/>
      <c r="L264" s="38"/>
      <c r="M264" s="198"/>
      <c r="N264" s="199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183</v>
      </c>
      <c r="AU264" s="16" t="s">
        <v>88</v>
      </c>
    </row>
    <row r="265" spans="1:65" s="13" customFormat="1">
      <c r="B265" s="202"/>
      <c r="C265" s="203"/>
      <c r="D265" s="195" t="s">
        <v>187</v>
      </c>
      <c r="E265" s="203"/>
      <c r="F265" s="205" t="s">
        <v>402</v>
      </c>
      <c r="G265" s="203"/>
      <c r="H265" s="206">
        <v>2.746</v>
      </c>
      <c r="I265" s="207"/>
      <c r="J265" s="203"/>
      <c r="K265" s="203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187</v>
      </c>
      <c r="AU265" s="212" t="s">
        <v>88</v>
      </c>
      <c r="AV265" s="13" t="s">
        <v>88</v>
      </c>
      <c r="AW265" s="13" t="s">
        <v>4</v>
      </c>
      <c r="AX265" s="13" t="s">
        <v>84</v>
      </c>
      <c r="AY265" s="212" t="s">
        <v>174</v>
      </c>
    </row>
    <row r="266" spans="1:65" s="2" customFormat="1" ht="16.5" customHeight="1">
      <c r="A266" s="33"/>
      <c r="B266" s="34"/>
      <c r="C266" s="182" t="s">
        <v>403</v>
      </c>
      <c r="D266" s="182" t="s">
        <v>176</v>
      </c>
      <c r="E266" s="183" t="s">
        <v>404</v>
      </c>
      <c r="F266" s="184" t="s">
        <v>405</v>
      </c>
      <c r="G266" s="185" t="s">
        <v>179</v>
      </c>
      <c r="H266" s="186">
        <v>217.5</v>
      </c>
      <c r="I266" s="187"/>
      <c r="J266" s="188">
        <f>ROUND(I266*H266,2)</f>
        <v>0</v>
      </c>
      <c r="K266" s="184" t="s">
        <v>180</v>
      </c>
      <c r="L266" s="38"/>
      <c r="M266" s="189" t="s">
        <v>1</v>
      </c>
      <c r="N266" s="190" t="s">
        <v>44</v>
      </c>
      <c r="O266" s="70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3" t="s">
        <v>181</v>
      </c>
      <c r="AT266" s="193" t="s">
        <v>176</v>
      </c>
      <c r="AU266" s="193" t="s">
        <v>88</v>
      </c>
      <c r="AY266" s="16" t="s">
        <v>174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6" t="s">
        <v>84</v>
      </c>
      <c r="BK266" s="194">
        <f>ROUND(I266*H266,2)</f>
        <v>0</v>
      </c>
      <c r="BL266" s="16" t="s">
        <v>181</v>
      </c>
      <c r="BM266" s="193" t="s">
        <v>406</v>
      </c>
    </row>
    <row r="267" spans="1:65" s="2" customFormat="1">
      <c r="A267" s="33"/>
      <c r="B267" s="34"/>
      <c r="C267" s="35"/>
      <c r="D267" s="195" t="s">
        <v>183</v>
      </c>
      <c r="E267" s="35"/>
      <c r="F267" s="196" t="s">
        <v>407</v>
      </c>
      <c r="G267" s="35"/>
      <c r="H267" s="35"/>
      <c r="I267" s="197"/>
      <c r="J267" s="35"/>
      <c r="K267" s="35"/>
      <c r="L267" s="38"/>
      <c r="M267" s="198"/>
      <c r="N267" s="199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183</v>
      </c>
      <c r="AU267" s="16" t="s">
        <v>88</v>
      </c>
    </row>
    <row r="268" spans="1:65" s="2" customFormat="1">
      <c r="A268" s="33"/>
      <c r="B268" s="34"/>
      <c r="C268" s="35"/>
      <c r="D268" s="200" t="s">
        <v>185</v>
      </c>
      <c r="E268" s="35"/>
      <c r="F268" s="201" t="s">
        <v>408</v>
      </c>
      <c r="G268" s="35"/>
      <c r="H268" s="35"/>
      <c r="I268" s="197"/>
      <c r="J268" s="35"/>
      <c r="K268" s="35"/>
      <c r="L268" s="38"/>
      <c r="M268" s="198"/>
      <c r="N268" s="199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185</v>
      </c>
      <c r="AU268" s="16" t="s">
        <v>88</v>
      </c>
    </row>
    <row r="269" spans="1:65" s="13" customFormat="1">
      <c r="B269" s="202"/>
      <c r="C269" s="203"/>
      <c r="D269" s="195" t="s">
        <v>187</v>
      </c>
      <c r="E269" s="204" t="s">
        <v>1</v>
      </c>
      <c r="F269" s="205" t="s">
        <v>138</v>
      </c>
      <c r="G269" s="203"/>
      <c r="H269" s="206">
        <v>217.5</v>
      </c>
      <c r="I269" s="207"/>
      <c r="J269" s="203"/>
      <c r="K269" s="203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187</v>
      </c>
      <c r="AU269" s="212" t="s">
        <v>88</v>
      </c>
      <c r="AV269" s="13" t="s">
        <v>88</v>
      </c>
      <c r="AW269" s="13" t="s">
        <v>34</v>
      </c>
      <c r="AX269" s="13" t="s">
        <v>84</v>
      </c>
      <c r="AY269" s="212" t="s">
        <v>174</v>
      </c>
    </row>
    <row r="270" spans="1:65" s="2" customFormat="1" ht="16.5" customHeight="1">
      <c r="A270" s="33"/>
      <c r="B270" s="34"/>
      <c r="C270" s="182" t="s">
        <v>409</v>
      </c>
      <c r="D270" s="182" t="s">
        <v>176</v>
      </c>
      <c r="E270" s="183" t="s">
        <v>410</v>
      </c>
      <c r="F270" s="184" t="s">
        <v>411</v>
      </c>
      <c r="G270" s="185" t="s">
        <v>179</v>
      </c>
      <c r="H270" s="186">
        <v>184.2</v>
      </c>
      <c r="I270" s="187"/>
      <c r="J270" s="188">
        <f>ROUND(I270*H270,2)</f>
        <v>0</v>
      </c>
      <c r="K270" s="184" t="s">
        <v>180</v>
      </c>
      <c r="L270" s="38"/>
      <c r="M270" s="189" t="s">
        <v>1</v>
      </c>
      <c r="N270" s="190" t="s">
        <v>44</v>
      </c>
      <c r="O270" s="70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3" t="s">
        <v>181</v>
      </c>
      <c r="AT270" s="193" t="s">
        <v>176</v>
      </c>
      <c r="AU270" s="193" t="s">
        <v>88</v>
      </c>
      <c r="AY270" s="16" t="s">
        <v>174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16" t="s">
        <v>84</v>
      </c>
      <c r="BK270" s="194">
        <f>ROUND(I270*H270,2)</f>
        <v>0</v>
      </c>
      <c r="BL270" s="16" t="s">
        <v>181</v>
      </c>
      <c r="BM270" s="193" t="s">
        <v>412</v>
      </c>
    </row>
    <row r="271" spans="1:65" s="2" customFormat="1">
      <c r="A271" s="33"/>
      <c r="B271" s="34"/>
      <c r="C271" s="35"/>
      <c r="D271" s="195" t="s">
        <v>183</v>
      </c>
      <c r="E271" s="35"/>
      <c r="F271" s="196" t="s">
        <v>413</v>
      </c>
      <c r="G271" s="35"/>
      <c r="H271" s="35"/>
      <c r="I271" s="197"/>
      <c r="J271" s="35"/>
      <c r="K271" s="35"/>
      <c r="L271" s="38"/>
      <c r="M271" s="198"/>
      <c r="N271" s="199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183</v>
      </c>
      <c r="AU271" s="16" t="s">
        <v>88</v>
      </c>
    </row>
    <row r="272" spans="1:65" s="2" customFormat="1">
      <c r="A272" s="33"/>
      <c r="B272" s="34"/>
      <c r="C272" s="35"/>
      <c r="D272" s="200" t="s">
        <v>185</v>
      </c>
      <c r="E272" s="35"/>
      <c r="F272" s="201" t="s">
        <v>414</v>
      </c>
      <c r="G272" s="35"/>
      <c r="H272" s="35"/>
      <c r="I272" s="197"/>
      <c r="J272" s="35"/>
      <c r="K272" s="35"/>
      <c r="L272" s="38"/>
      <c r="M272" s="198"/>
      <c r="N272" s="199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185</v>
      </c>
      <c r="AU272" s="16" t="s">
        <v>88</v>
      </c>
    </row>
    <row r="273" spans="1:65" s="13" customFormat="1">
      <c r="B273" s="202"/>
      <c r="C273" s="203"/>
      <c r="D273" s="195" t="s">
        <v>187</v>
      </c>
      <c r="E273" s="204" t="s">
        <v>128</v>
      </c>
      <c r="F273" s="205" t="s">
        <v>415</v>
      </c>
      <c r="G273" s="203"/>
      <c r="H273" s="206">
        <v>184.2</v>
      </c>
      <c r="I273" s="207"/>
      <c r="J273" s="203"/>
      <c r="K273" s="203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187</v>
      </c>
      <c r="AU273" s="212" t="s">
        <v>88</v>
      </c>
      <c r="AV273" s="13" t="s">
        <v>88</v>
      </c>
      <c r="AW273" s="13" t="s">
        <v>34</v>
      </c>
      <c r="AX273" s="13" t="s">
        <v>84</v>
      </c>
      <c r="AY273" s="212" t="s">
        <v>174</v>
      </c>
    </row>
    <row r="274" spans="1:65" s="2" customFormat="1" ht="16.5" customHeight="1">
      <c r="A274" s="33"/>
      <c r="B274" s="34"/>
      <c r="C274" s="182" t="s">
        <v>416</v>
      </c>
      <c r="D274" s="182" t="s">
        <v>176</v>
      </c>
      <c r="E274" s="183" t="s">
        <v>417</v>
      </c>
      <c r="F274" s="184" t="s">
        <v>418</v>
      </c>
      <c r="G274" s="185" t="s">
        <v>179</v>
      </c>
      <c r="H274" s="186">
        <v>15.8</v>
      </c>
      <c r="I274" s="187"/>
      <c r="J274" s="188">
        <f>ROUND(I274*H274,2)</f>
        <v>0</v>
      </c>
      <c r="K274" s="184" t="s">
        <v>180</v>
      </c>
      <c r="L274" s="38"/>
      <c r="M274" s="189" t="s">
        <v>1</v>
      </c>
      <c r="N274" s="190" t="s">
        <v>44</v>
      </c>
      <c r="O274" s="70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3" t="s">
        <v>181</v>
      </c>
      <c r="AT274" s="193" t="s">
        <v>176</v>
      </c>
      <c r="AU274" s="193" t="s">
        <v>88</v>
      </c>
      <c r="AY274" s="16" t="s">
        <v>174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6" t="s">
        <v>84</v>
      </c>
      <c r="BK274" s="194">
        <f>ROUND(I274*H274,2)</f>
        <v>0</v>
      </c>
      <c r="BL274" s="16" t="s">
        <v>181</v>
      </c>
      <c r="BM274" s="193" t="s">
        <v>419</v>
      </c>
    </row>
    <row r="275" spans="1:65" s="2" customFormat="1">
      <c r="A275" s="33"/>
      <c r="B275" s="34"/>
      <c r="C275" s="35"/>
      <c r="D275" s="195" t="s">
        <v>183</v>
      </c>
      <c r="E275" s="35"/>
      <c r="F275" s="196" t="s">
        <v>420</v>
      </c>
      <c r="G275" s="35"/>
      <c r="H275" s="35"/>
      <c r="I275" s="197"/>
      <c r="J275" s="35"/>
      <c r="K275" s="35"/>
      <c r="L275" s="38"/>
      <c r="M275" s="198"/>
      <c r="N275" s="199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183</v>
      </c>
      <c r="AU275" s="16" t="s">
        <v>88</v>
      </c>
    </row>
    <row r="276" spans="1:65" s="2" customFormat="1">
      <c r="A276" s="33"/>
      <c r="B276" s="34"/>
      <c r="C276" s="35"/>
      <c r="D276" s="200" t="s">
        <v>185</v>
      </c>
      <c r="E276" s="35"/>
      <c r="F276" s="201" t="s">
        <v>421</v>
      </c>
      <c r="G276" s="35"/>
      <c r="H276" s="35"/>
      <c r="I276" s="197"/>
      <c r="J276" s="35"/>
      <c r="K276" s="35"/>
      <c r="L276" s="38"/>
      <c r="M276" s="198"/>
      <c r="N276" s="199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185</v>
      </c>
      <c r="AU276" s="16" t="s">
        <v>88</v>
      </c>
    </row>
    <row r="277" spans="1:65" s="13" customFormat="1">
      <c r="B277" s="202"/>
      <c r="C277" s="203"/>
      <c r="D277" s="195" t="s">
        <v>187</v>
      </c>
      <c r="E277" s="204" t="s">
        <v>1</v>
      </c>
      <c r="F277" s="205" t="s">
        <v>120</v>
      </c>
      <c r="G277" s="203"/>
      <c r="H277" s="206">
        <v>15.8</v>
      </c>
      <c r="I277" s="207"/>
      <c r="J277" s="203"/>
      <c r="K277" s="203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187</v>
      </c>
      <c r="AU277" s="212" t="s">
        <v>88</v>
      </c>
      <c r="AV277" s="13" t="s">
        <v>88</v>
      </c>
      <c r="AW277" s="13" t="s">
        <v>34</v>
      </c>
      <c r="AX277" s="13" t="s">
        <v>84</v>
      </c>
      <c r="AY277" s="212" t="s">
        <v>174</v>
      </c>
    </row>
    <row r="278" spans="1:65" s="2" customFormat="1" ht="16.5" customHeight="1">
      <c r="A278" s="33"/>
      <c r="B278" s="34"/>
      <c r="C278" s="182" t="s">
        <v>422</v>
      </c>
      <c r="D278" s="182" t="s">
        <v>176</v>
      </c>
      <c r="E278" s="183" t="s">
        <v>423</v>
      </c>
      <c r="F278" s="184" t="s">
        <v>424</v>
      </c>
      <c r="G278" s="185" t="s">
        <v>179</v>
      </c>
      <c r="H278" s="186">
        <v>15.8</v>
      </c>
      <c r="I278" s="187"/>
      <c r="J278" s="188">
        <f>ROUND(I278*H278,2)</f>
        <v>0</v>
      </c>
      <c r="K278" s="184" t="s">
        <v>180</v>
      </c>
      <c r="L278" s="38"/>
      <c r="M278" s="189" t="s">
        <v>1</v>
      </c>
      <c r="N278" s="190" t="s">
        <v>44</v>
      </c>
      <c r="O278" s="70"/>
      <c r="P278" s="191">
        <f>O278*H278</f>
        <v>0</v>
      </c>
      <c r="Q278" s="191">
        <v>0</v>
      </c>
      <c r="R278" s="191">
        <f>Q278*H278</f>
        <v>0</v>
      </c>
      <c r="S278" s="191">
        <v>0</v>
      </c>
      <c r="T278" s="19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3" t="s">
        <v>181</v>
      </c>
      <c r="AT278" s="193" t="s">
        <v>176</v>
      </c>
      <c r="AU278" s="193" t="s">
        <v>88</v>
      </c>
      <c r="AY278" s="16" t="s">
        <v>174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6" t="s">
        <v>84</v>
      </c>
      <c r="BK278" s="194">
        <f>ROUND(I278*H278,2)</f>
        <v>0</v>
      </c>
      <c r="BL278" s="16" t="s">
        <v>181</v>
      </c>
      <c r="BM278" s="193" t="s">
        <v>425</v>
      </c>
    </row>
    <row r="279" spans="1:65" s="2" customFormat="1" ht="19.5">
      <c r="A279" s="33"/>
      <c r="B279" s="34"/>
      <c r="C279" s="35"/>
      <c r="D279" s="195" t="s">
        <v>183</v>
      </c>
      <c r="E279" s="35"/>
      <c r="F279" s="196" t="s">
        <v>426</v>
      </c>
      <c r="G279" s="35"/>
      <c r="H279" s="35"/>
      <c r="I279" s="197"/>
      <c r="J279" s="35"/>
      <c r="K279" s="35"/>
      <c r="L279" s="38"/>
      <c r="M279" s="198"/>
      <c r="N279" s="199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183</v>
      </c>
      <c r="AU279" s="16" t="s">
        <v>88</v>
      </c>
    </row>
    <row r="280" spans="1:65" s="2" customFormat="1">
      <c r="A280" s="33"/>
      <c r="B280" s="34"/>
      <c r="C280" s="35"/>
      <c r="D280" s="200" t="s">
        <v>185</v>
      </c>
      <c r="E280" s="35"/>
      <c r="F280" s="201" t="s">
        <v>427</v>
      </c>
      <c r="G280" s="35"/>
      <c r="H280" s="35"/>
      <c r="I280" s="197"/>
      <c r="J280" s="35"/>
      <c r="K280" s="35"/>
      <c r="L280" s="38"/>
      <c r="M280" s="198"/>
      <c r="N280" s="199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185</v>
      </c>
      <c r="AU280" s="16" t="s">
        <v>88</v>
      </c>
    </row>
    <row r="281" spans="1:65" s="13" customFormat="1">
      <c r="B281" s="202"/>
      <c r="C281" s="203"/>
      <c r="D281" s="195" t="s">
        <v>187</v>
      </c>
      <c r="E281" s="204" t="s">
        <v>1</v>
      </c>
      <c r="F281" s="205" t="s">
        <v>120</v>
      </c>
      <c r="G281" s="203"/>
      <c r="H281" s="206">
        <v>15.8</v>
      </c>
      <c r="I281" s="207"/>
      <c r="J281" s="203"/>
      <c r="K281" s="203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187</v>
      </c>
      <c r="AU281" s="212" t="s">
        <v>88</v>
      </c>
      <c r="AV281" s="13" t="s">
        <v>88</v>
      </c>
      <c r="AW281" s="13" t="s">
        <v>34</v>
      </c>
      <c r="AX281" s="13" t="s">
        <v>84</v>
      </c>
      <c r="AY281" s="212" t="s">
        <v>174</v>
      </c>
    </row>
    <row r="282" spans="1:65" s="2" customFormat="1" ht="16.5" customHeight="1">
      <c r="A282" s="33"/>
      <c r="B282" s="34"/>
      <c r="C282" s="182" t="s">
        <v>428</v>
      </c>
      <c r="D282" s="182" t="s">
        <v>176</v>
      </c>
      <c r="E282" s="183" t="s">
        <v>429</v>
      </c>
      <c r="F282" s="184" t="s">
        <v>430</v>
      </c>
      <c r="G282" s="185" t="s">
        <v>179</v>
      </c>
      <c r="H282" s="186">
        <v>15.8</v>
      </c>
      <c r="I282" s="187"/>
      <c r="J282" s="188">
        <f>ROUND(I282*H282,2)</f>
        <v>0</v>
      </c>
      <c r="K282" s="184" t="s">
        <v>180</v>
      </c>
      <c r="L282" s="38"/>
      <c r="M282" s="189" t="s">
        <v>1</v>
      </c>
      <c r="N282" s="190" t="s">
        <v>44</v>
      </c>
      <c r="O282" s="70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3" t="s">
        <v>181</v>
      </c>
      <c r="AT282" s="193" t="s">
        <v>176</v>
      </c>
      <c r="AU282" s="193" t="s">
        <v>88</v>
      </c>
      <c r="AY282" s="16" t="s">
        <v>174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6" t="s">
        <v>84</v>
      </c>
      <c r="BK282" s="194">
        <f>ROUND(I282*H282,2)</f>
        <v>0</v>
      </c>
      <c r="BL282" s="16" t="s">
        <v>181</v>
      </c>
      <c r="BM282" s="193" t="s">
        <v>431</v>
      </c>
    </row>
    <row r="283" spans="1:65" s="2" customFormat="1">
      <c r="A283" s="33"/>
      <c r="B283" s="34"/>
      <c r="C283" s="35"/>
      <c r="D283" s="195" t="s">
        <v>183</v>
      </c>
      <c r="E283" s="35"/>
      <c r="F283" s="196" t="s">
        <v>432</v>
      </c>
      <c r="G283" s="35"/>
      <c r="H283" s="35"/>
      <c r="I283" s="197"/>
      <c r="J283" s="35"/>
      <c r="K283" s="35"/>
      <c r="L283" s="38"/>
      <c r="M283" s="198"/>
      <c r="N283" s="199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183</v>
      </c>
      <c r="AU283" s="16" t="s">
        <v>88</v>
      </c>
    </row>
    <row r="284" spans="1:65" s="2" customFormat="1">
      <c r="A284" s="33"/>
      <c r="B284" s="34"/>
      <c r="C284" s="35"/>
      <c r="D284" s="200" t="s">
        <v>185</v>
      </c>
      <c r="E284" s="35"/>
      <c r="F284" s="201" t="s">
        <v>433</v>
      </c>
      <c r="G284" s="35"/>
      <c r="H284" s="35"/>
      <c r="I284" s="197"/>
      <c r="J284" s="35"/>
      <c r="K284" s="35"/>
      <c r="L284" s="38"/>
      <c r="M284" s="198"/>
      <c r="N284" s="199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185</v>
      </c>
      <c r="AU284" s="16" t="s">
        <v>88</v>
      </c>
    </row>
    <row r="285" spans="1:65" s="13" customFormat="1">
      <c r="B285" s="202"/>
      <c r="C285" s="203"/>
      <c r="D285" s="195" t="s">
        <v>187</v>
      </c>
      <c r="E285" s="204" t="s">
        <v>1</v>
      </c>
      <c r="F285" s="205" t="s">
        <v>120</v>
      </c>
      <c r="G285" s="203"/>
      <c r="H285" s="206">
        <v>15.8</v>
      </c>
      <c r="I285" s="207"/>
      <c r="J285" s="203"/>
      <c r="K285" s="203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187</v>
      </c>
      <c r="AU285" s="212" t="s">
        <v>88</v>
      </c>
      <c r="AV285" s="13" t="s">
        <v>88</v>
      </c>
      <c r="AW285" s="13" t="s">
        <v>34</v>
      </c>
      <c r="AX285" s="13" t="s">
        <v>84</v>
      </c>
      <c r="AY285" s="212" t="s">
        <v>174</v>
      </c>
    </row>
    <row r="286" spans="1:65" s="2" customFormat="1" ht="16.5" customHeight="1">
      <c r="A286" s="33"/>
      <c r="B286" s="34"/>
      <c r="C286" s="182" t="s">
        <v>434</v>
      </c>
      <c r="D286" s="182" t="s">
        <v>176</v>
      </c>
      <c r="E286" s="183" t="s">
        <v>435</v>
      </c>
      <c r="F286" s="184" t="s">
        <v>436</v>
      </c>
      <c r="G286" s="185" t="s">
        <v>179</v>
      </c>
      <c r="H286" s="186">
        <v>15.8</v>
      </c>
      <c r="I286" s="187"/>
      <c r="J286" s="188">
        <f>ROUND(I286*H286,2)</f>
        <v>0</v>
      </c>
      <c r="K286" s="184" t="s">
        <v>180</v>
      </c>
      <c r="L286" s="38"/>
      <c r="M286" s="189" t="s">
        <v>1</v>
      </c>
      <c r="N286" s="190" t="s">
        <v>44</v>
      </c>
      <c r="O286" s="70"/>
      <c r="P286" s="191">
        <f>O286*H286</f>
        <v>0</v>
      </c>
      <c r="Q286" s="191">
        <v>0</v>
      </c>
      <c r="R286" s="191">
        <f>Q286*H286</f>
        <v>0</v>
      </c>
      <c r="S286" s="191">
        <v>0</v>
      </c>
      <c r="T286" s="19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3" t="s">
        <v>181</v>
      </c>
      <c r="AT286" s="193" t="s">
        <v>176</v>
      </c>
      <c r="AU286" s="193" t="s">
        <v>88</v>
      </c>
      <c r="AY286" s="16" t="s">
        <v>174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16" t="s">
        <v>84</v>
      </c>
      <c r="BK286" s="194">
        <f>ROUND(I286*H286,2)</f>
        <v>0</v>
      </c>
      <c r="BL286" s="16" t="s">
        <v>181</v>
      </c>
      <c r="BM286" s="193" t="s">
        <v>437</v>
      </c>
    </row>
    <row r="287" spans="1:65" s="2" customFormat="1">
      <c r="A287" s="33"/>
      <c r="B287" s="34"/>
      <c r="C287" s="35"/>
      <c r="D287" s="195" t="s">
        <v>183</v>
      </c>
      <c r="E287" s="35"/>
      <c r="F287" s="196" t="s">
        <v>438</v>
      </c>
      <c r="G287" s="35"/>
      <c r="H287" s="35"/>
      <c r="I287" s="197"/>
      <c r="J287" s="35"/>
      <c r="K287" s="35"/>
      <c r="L287" s="38"/>
      <c r="M287" s="198"/>
      <c r="N287" s="199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183</v>
      </c>
      <c r="AU287" s="16" t="s">
        <v>88</v>
      </c>
    </row>
    <row r="288" spans="1:65" s="2" customFormat="1">
      <c r="A288" s="33"/>
      <c r="B288" s="34"/>
      <c r="C288" s="35"/>
      <c r="D288" s="200" t="s">
        <v>185</v>
      </c>
      <c r="E288" s="35"/>
      <c r="F288" s="201" t="s">
        <v>439</v>
      </c>
      <c r="G288" s="35"/>
      <c r="H288" s="35"/>
      <c r="I288" s="197"/>
      <c r="J288" s="35"/>
      <c r="K288" s="35"/>
      <c r="L288" s="38"/>
      <c r="M288" s="198"/>
      <c r="N288" s="199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185</v>
      </c>
      <c r="AU288" s="16" t="s">
        <v>88</v>
      </c>
    </row>
    <row r="289" spans="1:65" s="13" customFormat="1">
      <c r="B289" s="202"/>
      <c r="C289" s="203"/>
      <c r="D289" s="195" t="s">
        <v>187</v>
      </c>
      <c r="E289" s="204" t="s">
        <v>1</v>
      </c>
      <c r="F289" s="205" t="s">
        <v>120</v>
      </c>
      <c r="G289" s="203"/>
      <c r="H289" s="206">
        <v>15.8</v>
      </c>
      <c r="I289" s="207"/>
      <c r="J289" s="203"/>
      <c r="K289" s="203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187</v>
      </c>
      <c r="AU289" s="212" t="s">
        <v>88</v>
      </c>
      <c r="AV289" s="13" t="s">
        <v>88</v>
      </c>
      <c r="AW289" s="13" t="s">
        <v>34</v>
      </c>
      <c r="AX289" s="13" t="s">
        <v>84</v>
      </c>
      <c r="AY289" s="212" t="s">
        <v>174</v>
      </c>
    </row>
    <row r="290" spans="1:65" s="2" customFormat="1" ht="16.5" customHeight="1">
      <c r="A290" s="33"/>
      <c r="B290" s="34"/>
      <c r="C290" s="182" t="s">
        <v>440</v>
      </c>
      <c r="D290" s="182" t="s">
        <v>176</v>
      </c>
      <c r="E290" s="183" t="s">
        <v>441</v>
      </c>
      <c r="F290" s="184" t="s">
        <v>442</v>
      </c>
      <c r="G290" s="185" t="s">
        <v>179</v>
      </c>
      <c r="H290" s="186">
        <v>15.8</v>
      </c>
      <c r="I290" s="187"/>
      <c r="J290" s="188">
        <f>ROUND(I290*H290,2)</f>
        <v>0</v>
      </c>
      <c r="K290" s="184" t="s">
        <v>180</v>
      </c>
      <c r="L290" s="38"/>
      <c r="M290" s="189" t="s">
        <v>1</v>
      </c>
      <c r="N290" s="190" t="s">
        <v>44</v>
      </c>
      <c r="O290" s="70"/>
      <c r="P290" s="191">
        <f>O290*H290</f>
        <v>0</v>
      </c>
      <c r="Q290" s="191">
        <v>0</v>
      </c>
      <c r="R290" s="191">
        <f>Q290*H290</f>
        <v>0</v>
      </c>
      <c r="S290" s="191">
        <v>0</v>
      </c>
      <c r="T290" s="19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3" t="s">
        <v>181</v>
      </c>
      <c r="AT290" s="193" t="s">
        <v>176</v>
      </c>
      <c r="AU290" s="193" t="s">
        <v>88</v>
      </c>
      <c r="AY290" s="16" t="s">
        <v>174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16" t="s">
        <v>84</v>
      </c>
      <c r="BK290" s="194">
        <f>ROUND(I290*H290,2)</f>
        <v>0</v>
      </c>
      <c r="BL290" s="16" t="s">
        <v>181</v>
      </c>
      <c r="BM290" s="193" t="s">
        <v>443</v>
      </c>
    </row>
    <row r="291" spans="1:65" s="2" customFormat="1">
      <c r="A291" s="33"/>
      <c r="B291" s="34"/>
      <c r="C291" s="35"/>
      <c r="D291" s="195" t="s">
        <v>183</v>
      </c>
      <c r="E291" s="35"/>
      <c r="F291" s="196" t="s">
        <v>444</v>
      </c>
      <c r="G291" s="35"/>
      <c r="H291" s="35"/>
      <c r="I291" s="197"/>
      <c r="J291" s="35"/>
      <c r="K291" s="35"/>
      <c r="L291" s="38"/>
      <c r="M291" s="198"/>
      <c r="N291" s="199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183</v>
      </c>
      <c r="AU291" s="16" t="s">
        <v>88</v>
      </c>
    </row>
    <row r="292" spans="1:65" s="2" customFormat="1">
      <c r="A292" s="33"/>
      <c r="B292" s="34"/>
      <c r="C292" s="35"/>
      <c r="D292" s="200" t="s">
        <v>185</v>
      </c>
      <c r="E292" s="35"/>
      <c r="F292" s="201" t="s">
        <v>445</v>
      </c>
      <c r="G292" s="35"/>
      <c r="H292" s="35"/>
      <c r="I292" s="197"/>
      <c r="J292" s="35"/>
      <c r="K292" s="35"/>
      <c r="L292" s="38"/>
      <c r="M292" s="198"/>
      <c r="N292" s="199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185</v>
      </c>
      <c r="AU292" s="16" t="s">
        <v>88</v>
      </c>
    </row>
    <row r="293" spans="1:65" s="13" customFormat="1">
      <c r="B293" s="202"/>
      <c r="C293" s="203"/>
      <c r="D293" s="195" t="s">
        <v>187</v>
      </c>
      <c r="E293" s="204" t="s">
        <v>1</v>
      </c>
      <c r="F293" s="205" t="s">
        <v>120</v>
      </c>
      <c r="G293" s="203"/>
      <c r="H293" s="206">
        <v>15.8</v>
      </c>
      <c r="I293" s="207"/>
      <c r="J293" s="203"/>
      <c r="K293" s="203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187</v>
      </c>
      <c r="AU293" s="212" t="s">
        <v>88</v>
      </c>
      <c r="AV293" s="13" t="s">
        <v>88</v>
      </c>
      <c r="AW293" s="13" t="s">
        <v>34</v>
      </c>
      <c r="AX293" s="13" t="s">
        <v>84</v>
      </c>
      <c r="AY293" s="212" t="s">
        <v>174</v>
      </c>
    </row>
    <row r="294" spans="1:65" s="2" customFormat="1" ht="21.75" customHeight="1">
      <c r="A294" s="33"/>
      <c r="B294" s="34"/>
      <c r="C294" s="182" t="s">
        <v>446</v>
      </c>
      <c r="D294" s="182" t="s">
        <v>176</v>
      </c>
      <c r="E294" s="183" t="s">
        <v>447</v>
      </c>
      <c r="F294" s="184" t="s">
        <v>448</v>
      </c>
      <c r="G294" s="185" t="s">
        <v>179</v>
      </c>
      <c r="H294" s="186">
        <v>15.8</v>
      </c>
      <c r="I294" s="187"/>
      <c r="J294" s="188">
        <f>ROUND(I294*H294,2)</f>
        <v>0</v>
      </c>
      <c r="K294" s="184" t="s">
        <v>180</v>
      </c>
      <c r="L294" s="38"/>
      <c r="M294" s="189" t="s">
        <v>1</v>
      </c>
      <c r="N294" s="190" t="s">
        <v>44</v>
      </c>
      <c r="O294" s="70"/>
      <c r="P294" s="191">
        <f>O294*H294</f>
        <v>0</v>
      </c>
      <c r="Q294" s="191">
        <v>0</v>
      </c>
      <c r="R294" s="191">
        <f>Q294*H294</f>
        <v>0</v>
      </c>
      <c r="S294" s="191">
        <v>0</v>
      </c>
      <c r="T294" s="19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3" t="s">
        <v>181</v>
      </c>
      <c r="AT294" s="193" t="s">
        <v>176</v>
      </c>
      <c r="AU294" s="193" t="s">
        <v>88</v>
      </c>
      <c r="AY294" s="16" t="s">
        <v>174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6" t="s">
        <v>84</v>
      </c>
      <c r="BK294" s="194">
        <f>ROUND(I294*H294,2)</f>
        <v>0</v>
      </c>
      <c r="BL294" s="16" t="s">
        <v>181</v>
      </c>
      <c r="BM294" s="193" t="s">
        <v>449</v>
      </c>
    </row>
    <row r="295" spans="1:65" s="2" customFormat="1" ht="19.5">
      <c r="A295" s="33"/>
      <c r="B295" s="34"/>
      <c r="C295" s="35"/>
      <c r="D295" s="195" t="s">
        <v>183</v>
      </c>
      <c r="E295" s="35"/>
      <c r="F295" s="196" t="s">
        <v>450</v>
      </c>
      <c r="G295" s="35"/>
      <c r="H295" s="35"/>
      <c r="I295" s="197"/>
      <c r="J295" s="35"/>
      <c r="K295" s="35"/>
      <c r="L295" s="38"/>
      <c r="M295" s="198"/>
      <c r="N295" s="199"/>
      <c r="O295" s="70"/>
      <c r="P295" s="70"/>
      <c r="Q295" s="70"/>
      <c r="R295" s="70"/>
      <c r="S295" s="70"/>
      <c r="T295" s="71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183</v>
      </c>
      <c r="AU295" s="16" t="s">
        <v>88</v>
      </c>
    </row>
    <row r="296" spans="1:65" s="2" customFormat="1">
      <c r="A296" s="33"/>
      <c r="B296" s="34"/>
      <c r="C296" s="35"/>
      <c r="D296" s="200" t="s">
        <v>185</v>
      </c>
      <c r="E296" s="35"/>
      <c r="F296" s="201" t="s">
        <v>451</v>
      </c>
      <c r="G296" s="35"/>
      <c r="H296" s="35"/>
      <c r="I296" s="197"/>
      <c r="J296" s="35"/>
      <c r="K296" s="35"/>
      <c r="L296" s="38"/>
      <c r="M296" s="198"/>
      <c r="N296" s="199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185</v>
      </c>
      <c r="AU296" s="16" t="s">
        <v>88</v>
      </c>
    </row>
    <row r="297" spans="1:65" s="13" customFormat="1">
      <c r="B297" s="202"/>
      <c r="C297" s="203"/>
      <c r="D297" s="195" t="s">
        <v>187</v>
      </c>
      <c r="E297" s="204" t="s">
        <v>1</v>
      </c>
      <c r="F297" s="205" t="s">
        <v>120</v>
      </c>
      <c r="G297" s="203"/>
      <c r="H297" s="206">
        <v>15.8</v>
      </c>
      <c r="I297" s="207"/>
      <c r="J297" s="203"/>
      <c r="K297" s="203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187</v>
      </c>
      <c r="AU297" s="212" t="s">
        <v>88</v>
      </c>
      <c r="AV297" s="13" t="s">
        <v>88</v>
      </c>
      <c r="AW297" s="13" t="s">
        <v>34</v>
      </c>
      <c r="AX297" s="13" t="s">
        <v>84</v>
      </c>
      <c r="AY297" s="212" t="s">
        <v>174</v>
      </c>
    </row>
    <row r="298" spans="1:65" s="2" customFormat="1" ht="21.75" customHeight="1">
      <c r="A298" s="33"/>
      <c r="B298" s="34"/>
      <c r="C298" s="182" t="s">
        <v>452</v>
      </c>
      <c r="D298" s="182" t="s">
        <v>176</v>
      </c>
      <c r="E298" s="183" t="s">
        <v>453</v>
      </c>
      <c r="F298" s="184" t="s">
        <v>454</v>
      </c>
      <c r="G298" s="185" t="s">
        <v>179</v>
      </c>
      <c r="H298" s="186">
        <v>158.9</v>
      </c>
      <c r="I298" s="187"/>
      <c r="J298" s="188">
        <f>ROUND(I298*H298,2)</f>
        <v>0</v>
      </c>
      <c r="K298" s="184" t="s">
        <v>180</v>
      </c>
      <c r="L298" s="38"/>
      <c r="M298" s="189" t="s">
        <v>1</v>
      </c>
      <c r="N298" s="190" t="s">
        <v>44</v>
      </c>
      <c r="O298" s="70"/>
      <c r="P298" s="191">
        <f>O298*H298</f>
        <v>0</v>
      </c>
      <c r="Q298" s="191">
        <v>8.9219999999999994E-2</v>
      </c>
      <c r="R298" s="191">
        <f>Q298*H298</f>
        <v>14.177057999999999</v>
      </c>
      <c r="S298" s="191">
        <v>0</v>
      </c>
      <c r="T298" s="19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3" t="s">
        <v>181</v>
      </c>
      <c r="AT298" s="193" t="s">
        <v>176</v>
      </c>
      <c r="AU298" s="193" t="s">
        <v>88</v>
      </c>
      <c r="AY298" s="16" t="s">
        <v>174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16" t="s">
        <v>84</v>
      </c>
      <c r="BK298" s="194">
        <f>ROUND(I298*H298,2)</f>
        <v>0</v>
      </c>
      <c r="BL298" s="16" t="s">
        <v>181</v>
      </c>
      <c r="BM298" s="193" t="s">
        <v>455</v>
      </c>
    </row>
    <row r="299" spans="1:65" s="2" customFormat="1" ht="29.25">
      <c r="A299" s="33"/>
      <c r="B299" s="34"/>
      <c r="C299" s="35"/>
      <c r="D299" s="195" t="s">
        <v>183</v>
      </c>
      <c r="E299" s="35"/>
      <c r="F299" s="196" t="s">
        <v>456</v>
      </c>
      <c r="G299" s="35"/>
      <c r="H299" s="35"/>
      <c r="I299" s="197"/>
      <c r="J299" s="35"/>
      <c r="K299" s="35"/>
      <c r="L299" s="38"/>
      <c r="M299" s="198"/>
      <c r="N299" s="199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183</v>
      </c>
      <c r="AU299" s="16" t="s">
        <v>88</v>
      </c>
    </row>
    <row r="300" spans="1:65" s="2" customFormat="1">
      <c r="A300" s="33"/>
      <c r="B300" s="34"/>
      <c r="C300" s="35"/>
      <c r="D300" s="200" t="s">
        <v>185</v>
      </c>
      <c r="E300" s="35"/>
      <c r="F300" s="201" t="s">
        <v>457</v>
      </c>
      <c r="G300" s="35"/>
      <c r="H300" s="35"/>
      <c r="I300" s="197"/>
      <c r="J300" s="35"/>
      <c r="K300" s="35"/>
      <c r="L300" s="38"/>
      <c r="M300" s="198"/>
      <c r="N300" s="199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185</v>
      </c>
      <c r="AU300" s="16" t="s">
        <v>88</v>
      </c>
    </row>
    <row r="301" spans="1:65" s="13" customFormat="1">
      <c r="B301" s="202"/>
      <c r="C301" s="203"/>
      <c r="D301" s="195" t="s">
        <v>187</v>
      </c>
      <c r="E301" s="204" t="s">
        <v>1</v>
      </c>
      <c r="F301" s="205" t="s">
        <v>458</v>
      </c>
      <c r="G301" s="203"/>
      <c r="H301" s="206">
        <v>158.9</v>
      </c>
      <c r="I301" s="207"/>
      <c r="J301" s="203"/>
      <c r="K301" s="203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187</v>
      </c>
      <c r="AU301" s="212" t="s">
        <v>88</v>
      </c>
      <c r="AV301" s="13" t="s">
        <v>88</v>
      </c>
      <c r="AW301" s="13" t="s">
        <v>34</v>
      </c>
      <c r="AX301" s="13" t="s">
        <v>84</v>
      </c>
      <c r="AY301" s="212" t="s">
        <v>174</v>
      </c>
    </row>
    <row r="302" spans="1:65" s="2" customFormat="1" ht="16.5" customHeight="1">
      <c r="A302" s="33"/>
      <c r="B302" s="34"/>
      <c r="C302" s="213" t="s">
        <v>459</v>
      </c>
      <c r="D302" s="213" t="s">
        <v>254</v>
      </c>
      <c r="E302" s="214" t="s">
        <v>460</v>
      </c>
      <c r="F302" s="215" t="s">
        <v>461</v>
      </c>
      <c r="G302" s="216" t="s">
        <v>179</v>
      </c>
      <c r="H302" s="217">
        <v>161.09200000000001</v>
      </c>
      <c r="I302" s="218"/>
      <c r="J302" s="219">
        <f>ROUND(I302*H302,2)</f>
        <v>0</v>
      </c>
      <c r="K302" s="215" t="s">
        <v>180</v>
      </c>
      <c r="L302" s="220"/>
      <c r="M302" s="221" t="s">
        <v>1</v>
      </c>
      <c r="N302" s="222" t="s">
        <v>44</v>
      </c>
      <c r="O302" s="70"/>
      <c r="P302" s="191">
        <f>O302*H302</f>
        <v>0</v>
      </c>
      <c r="Q302" s="191">
        <v>0.13100000000000001</v>
      </c>
      <c r="R302" s="191">
        <f>Q302*H302</f>
        <v>21.103052000000002</v>
      </c>
      <c r="S302" s="191">
        <v>0</v>
      </c>
      <c r="T302" s="19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3" t="s">
        <v>223</v>
      </c>
      <c r="AT302" s="193" t="s">
        <v>254</v>
      </c>
      <c r="AU302" s="193" t="s">
        <v>88</v>
      </c>
      <c r="AY302" s="16" t="s">
        <v>174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16" t="s">
        <v>84</v>
      </c>
      <c r="BK302" s="194">
        <f>ROUND(I302*H302,2)</f>
        <v>0</v>
      </c>
      <c r="BL302" s="16" t="s">
        <v>181</v>
      </c>
      <c r="BM302" s="193" t="s">
        <v>462</v>
      </c>
    </row>
    <row r="303" spans="1:65" s="2" customFormat="1">
      <c r="A303" s="33"/>
      <c r="B303" s="34"/>
      <c r="C303" s="35"/>
      <c r="D303" s="195" t="s">
        <v>183</v>
      </c>
      <c r="E303" s="35"/>
      <c r="F303" s="196" t="s">
        <v>461</v>
      </c>
      <c r="G303" s="35"/>
      <c r="H303" s="35"/>
      <c r="I303" s="197"/>
      <c r="J303" s="35"/>
      <c r="K303" s="35"/>
      <c r="L303" s="38"/>
      <c r="M303" s="198"/>
      <c r="N303" s="199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183</v>
      </c>
      <c r="AU303" s="16" t="s">
        <v>88</v>
      </c>
    </row>
    <row r="304" spans="1:65" s="13" customFormat="1">
      <c r="B304" s="202"/>
      <c r="C304" s="203"/>
      <c r="D304" s="195" t="s">
        <v>187</v>
      </c>
      <c r="E304" s="203"/>
      <c r="F304" s="205" t="s">
        <v>463</v>
      </c>
      <c r="G304" s="203"/>
      <c r="H304" s="206">
        <v>161.09200000000001</v>
      </c>
      <c r="I304" s="207"/>
      <c r="J304" s="203"/>
      <c r="K304" s="203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187</v>
      </c>
      <c r="AU304" s="212" t="s">
        <v>88</v>
      </c>
      <c r="AV304" s="13" t="s">
        <v>88</v>
      </c>
      <c r="AW304" s="13" t="s">
        <v>4</v>
      </c>
      <c r="AX304" s="13" t="s">
        <v>84</v>
      </c>
      <c r="AY304" s="212" t="s">
        <v>174</v>
      </c>
    </row>
    <row r="305" spans="1:65" s="2" customFormat="1" ht="16.5" customHeight="1">
      <c r="A305" s="33"/>
      <c r="B305" s="34"/>
      <c r="C305" s="213" t="s">
        <v>464</v>
      </c>
      <c r="D305" s="213" t="s">
        <v>254</v>
      </c>
      <c r="E305" s="214" t="s">
        <v>465</v>
      </c>
      <c r="F305" s="215" t="s">
        <v>466</v>
      </c>
      <c r="G305" s="216" t="s">
        <v>179</v>
      </c>
      <c r="H305" s="217">
        <v>2.5750000000000002</v>
      </c>
      <c r="I305" s="218"/>
      <c r="J305" s="219">
        <f>ROUND(I305*H305,2)</f>
        <v>0</v>
      </c>
      <c r="K305" s="215" t="s">
        <v>180</v>
      </c>
      <c r="L305" s="220"/>
      <c r="M305" s="221" t="s">
        <v>1</v>
      </c>
      <c r="N305" s="222" t="s">
        <v>44</v>
      </c>
      <c r="O305" s="70"/>
      <c r="P305" s="191">
        <f>O305*H305</f>
        <v>0</v>
      </c>
      <c r="Q305" s="191">
        <v>0.13100000000000001</v>
      </c>
      <c r="R305" s="191">
        <f>Q305*H305</f>
        <v>0.33732500000000004</v>
      </c>
      <c r="S305" s="191">
        <v>0</v>
      </c>
      <c r="T305" s="19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3" t="s">
        <v>223</v>
      </c>
      <c r="AT305" s="193" t="s">
        <v>254</v>
      </c>
      <c r="AU305" s="193" t="s">
        <v>88</v>
      </c>
      <c r="AY305" s="16" t="s">
        <v>174</v>
      </c>
      <c r="BE305" s="194">
        <f>IF(N305="základní",J305,0)</f>
        <v>0</v>
      </c>
      <c r="BF305" s="194">
        <f>IF(N305="snížená",J305,0)</f>
        <v>0</v>
      </c>
      <c r="BG305" s="194">
        <f>IF(N305="zákl. přenesená",J305,0)</f>
        <v>0</v>
      </c>
      <c r="BH305" s="194">
        <f>IF(N305="sníž. přenesená",J305,0)</f>
        <v>0</v>
      </c>
      <c r="BI305" s="194">
        <f>IF(N305="nulová",J305,0)</f>
        <v>0</v>
      </c>
      <c r="BJ305" s="16" t="s">
        <v>84</v>
      </c>
      <c r="BK305" s="194">
        <f>ROUND(I305*H305,2)</f>
        <v>0</v>
      </c>
      <c r="BL305" s="16" t="s">
        <v>181</v>
      </c>
      <c r="BM305" s="193" t="s">
        <v>467</v>
      </c>
    </row>
    <row r="306" spans="1:65" s="2" customFormat="1">
      <c r="A306" s="33"/>
      <c r="B306" s="34"/>
      <c r="C306" s="35"/>
      <c r="D306" s="195" t="s">
        <v>183</v>
      </c>
      <c r="E306" s="35"/>
      <c r="F306" s="196" t="s">
        <v>466</v>
      </c>
      <c r="G306" s="35"/>
      <c r="H306" s="35"/>
      <c r="I306" s="197"/>
      <c r="J306" s="35"/>
      <c r="K306" s="35"/>
      <c r="L306" s="38"/>
      <c r="M306" s="198"/>
      <c r="N306" s="199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183</v>
      </c>
      <c r="AU306" s="16" t="s">
        <v>88</v>
      </c>
    </row>
    <row r="307" spans="1:65" s="13" customFormat="1">
      <c r="B307" s="202"/>
      <c r="C307" s="203"/>
      <c r="D307" s="195" t="s">
        <v>187</v>
      </c>
      <c r="E307" s="203"/>
      <c r="F307" s="205" t="s">
        <v>468</v>
      </c>
      <c r="G307" s="203"/>
      <c r="H307" s="206">
        <v>2.5750000000000002</v>
      </c>
      <c r="I307" s="207"/>
      <c r="J307" s="203"/>
      <c r="K307" s="203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187</v>
      </c>
      <c r="AU307" s="212" t="s">
        <v>88</v>
      </c>
      <c r="AV307" s="13" t="s">
        <v>88</v>
      </c>
      <c r="AW307" s="13" t="s">
        <v>4</v>
      </c>
      <c r="AX307" s="13" t="s">
        <v>84</v>
      </c>
      <c r="AY307" s="212" t="s">
        <v>174</v>
      </c>
    </row>
    <row r="308" spans="1:65" s="12" customFormat="1" ht="22.9" customHeight="1">
      <c r="B308" s="166"/>
      <c r="C308" s="167"/>
      <c r="D308" s="168" t="s">
        <v>78</v>
      </c>
      <c r="E308" s="180" t="s">
        <v>223</v>
      </c>
      <c r="F308" s="180" t="s">
        <v>469</v>
      </c>
      <c r="G308" s="167"/>
      <c r="H308" s="167"/>
      <c r="I308" s="170"/>
      <c r="J308" s="181">
        <f>BK308</f>
        <v>0</v>
      </c>
      <c r="K308" s="167"/>
      <c r="L308" s="172"/>
      <c r="M308" s="173"/>
      <c r="N308" s="174"/>
      <c r="O308" s="174"/>
      <c r="P308" s="175">
        <f>SUM(P309:P317)</f>
        <v>0</v>
      </c>
      <c r="Q308" s="174"/>
      <c r="R308" s="175">
        <f>SUM(R309:R317)</f>
        <v>1.1555599999999999</v>
      </c>
      <c r="S308" s="174"/>
      <c r="T308" s="176">
        <f>SUM(T309:T317)</f>
        <v>0</v>
      </c>
      <c r="AR308" s="177" t="s">
        <v>84</v>
      </c>
      <c r="AT308" s="178" t="s">
        <v>78</v>
      </c>
      <c r="AU308" s="178" t="s">
        <v>84</v>
      </c>
      <c r="AY308" s="177" t="s">
        <v>174</v>
      </c>
      <c r="BK308" s="179">
        <f>SUM(BK309:BK317)</f>
        <v>0</v>
      </c>
    </row>
    <row r="309" spans="1:65" s="2" customFormat="1" ht="16.5" customHeight="1">
      <c r="A309" s="33"/>
      <c r="B309" s="34"/>
      <c r="C309" s="182" t="s">
        <v>470</v>
      </c>
      <c r="D309" s="182" t="s">
        <v>176</v>
      </c>
      <c r="E309" s="183" t="s">
        <v>471</v>
      </c>
      <c r="F309" s="184" t="s">
        <v>472</v>
      </c>
      <c r="G309" s="185" t="s">
        <v>473</v>
      </c>
      <c r="H309" s="186">
        <v>1</v>
      </c>
      <c r="I309" s="187"/>
      <c r="J309" s="188">
        <f>ROUND(I309*H309,2)</f>
        <v>0</v>
      </c>
      <c r="K309" s="184" t="s">
        <v>180</v>
      </c>
      <c r="L309" s="38"/>
      <c r="M309" s="189" t="s">
        <v>1</v>
      </c>
      <c r="N309" s="190" t="s">
        <v>44</v>
      </c>
      <c r="O309" s="70"/>
      <c r="P309" s="191">
        <f>O309*H309</f>
        <v>0</v>
      </c>
      <c r="Q309" s="191">
        <v>0.42368</v>
      </c>
      <c r="R309" s="191">
        <f>Q309*H309</f>
        <v>0.42368</v>
      </c>
      <c r="S309" s="191">
        <v>0</v>
      </c>
      <c r="T309" s="19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3" t="s">
        <v>181</v>
      </c>
      <c r="AT309" s="193" t="s">
        <v>176</v>
      </c>
      <c r="AU309" s="193" t="s">
        <v>88</v>
      </c>
      <c r="AY309" s="16" t="s">
        <v>174</v>
      </c>
      <c r="BE309" s="194">
        <f>IF(N309="základní",J309,0)</f>
        <v>0</v>
      </c>
      <c r="BF309" s="194">
        <f>IF(N309="snížená",J309,0)</f>
        <v>0</v>
      </c>
      <c r="BG309" s="194">
        <f>IF(N309="zákl. přenesená",J309,0)</f>
        <v>0</v>
      </c>
      <c r="BH309" s="194">
        <f>IF(N309="sníž. přenesená",J309,0)</f>
        <v>0</v>
      </c>
      <c r="BI309" s="194">
        <f>IF(N309="nulová",J309,0)</f>
        <v>0</v>
      </c>
      <c r="BJ309" s="16" t="s">
        <v>84</v>
      </c>
      <c r="BK309" s="194">
        <f>ROUND(I309*H309,2)</f>
        <v>0</v>
      </c>
      <c r="BL309" s="16" t="s">
        <v>181</v>
      </c>
      <c r="BM309" s="193" t="s">
        <v>474</v>
      </c>
    </row>
    <row r="310" spans="1:65" s="2" customFormat="1">
      <c r="A310" s="33"/>
      <c r="B310" s="34"/>
      <c r="C310" s="35"/>
      <c r="D310" s="195" t="s">
        <v>183</v>
      </c>
      <c r="E310" s="35"/>
      <c r="F310" s="196" t="s">
        <v>472</v>
      </c>
      <c r="G310" s="35"/>
      <c r="H310" s="35"/>
      <c r="I310" s="197"/>
      <c r="J310" s="35"/>
      <c r="K310" s="35"/>
      <c r="L310" s="38"/>
      <c r="M310" s="198"/>
      <c r="N310" s="199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183</v>
      </c>
      <c r="AU310" s="16" t="s">
        <v>88</v>
      </c>
    </row>
    <row r="311" spans="1:65" s="2" customFormat="1">
      <c r="A311" s="33"/>
      <c r="B311" s="34"/>
      <c r="C311" s="35"/>
      <c r="D311" s="200" t="s">
        <v>185</v>
      </c>
      <c r="E311" s="35"/>
      <c r="F311" s="201" t="s">
        <v>475</v>
      </c>
      <c r="G311" s="35"/>
      <c r="H311" s="35"/>
      <c r="I311" s="197"/>
      <c r="J311" s="35"/>
      <c r="K311" s="35"/>
      <c r="L311" s="38"/>
      <c r="M311" s="198"/>
      <c r="N311" s="199"/>
      <c r="O311" s="70"/>
      <c r="P311" s="70"/>
      <c r="Q311" s="70"/>
      <c r="R311" s="70"/>
      <c r="S311" s="70"/>
      <c r="T311" s="71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185</v>
      </c>
      <c r="AU311" s="16" t="s">
        <v>88</v>
      </c>
    </row>
    <row r="312" spans="1:65" s="2" customFormat="1" ht="16.5" customHeight="1">
      <c r="A312" s="33"/>
      <c r="B312" s="34"/>
      <c r="C312" s="182" t="s">
        <v>476</v>
      </c>
      <c r="D312" s="182" t="s">
        <v>176</v>
      </c>
      <c r="E312" s="183" t="s">
        <v>477</v>
      </c>
      <c r="F312" s="184" t="s">
        <v>478</v>
      </c>
      <c r="G312" s="185" t="s">
        <v>473</v>
      </c>
      <c r="H312" s="186">
        <v>1</v>
      </c>
      <c r="I312" s="187"/>
      <c r="J312" s="188">
        <f>ROUND(I312*H312,2)</f>
        <v>0</v>
      </c>
      <c r="K312" s="184" t="s">
        <v>180</v>
      </c>
      <c r="L312" s="38"/>
      <c r="M312" s="189" t="s">
        <v>1</v>
      </c>
      <c r="N312" s="190" t="s">
        <v>44</v>
      </c>
      <c r="O312" s="70"/>
      <c r="P312" s="191">
        <f>O312*H312</f>
        <v>0</v>
      </c>
      <c r="Q312" s="191">
        <v>0.42080000000000001</v>
      </c>
      <c r="R312" s="191">
        <f>Q312*H312</f>
        <v>0.42080000000000001</v>
      </c>
      <c r="S312" s="191">
        <v>0</v>
      </c>
      <c r="T312" s="19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3" t="s">
        <v>181</v>
      </c>
      <c r="AT312" s="193" t="s">
        <v>176</v>
      </c>
      <c r="AU312" s="193" t="s">
        <v>88</v>
      </c>
      <c r="AY312" s="16" t="s">
        <v>174</v>
      </c>
      <c r="BE312" s="194">
        <f>IF(N312="základní",J312,0)</f>
        <v>0</v>
      </c>
      <c r="BF312" s="194">
        <f>IF(N312="snížená",J312,0)</f>
        <v>0</v>
      </c>
      <c r="BG312" s="194">
        <f>IF(N312="zákl. přenesená",J312,0)</f>
        <v>0</v>
      </c>
      <c r="BH312" s="194">
        <f>IF(N312="sníž. přenesená",J312,0)</f>
        <v>0</v>
      </c>
      <c r="BI312" s="194">
        <f>IF(N312="nulová",J312,0)</f>
        <v>0</v>
      </c>
      <c r="BJ312" s="16" t="s">
        <v>84</v>
      </c>
      <c r="BK312" s="194">
        <f>ROUND(I312*H312,2)</f>
        <v>0</v>
      </c>
      <c r="BL312" s="16" t="s">
        <v>181</v>
      </c>
      <c r="BM312" s="193" t="s">
        <v>479</v>
      </c>
    </row>
    <row r="313" spans="1:65" s="2" customFormat="1">
      <c r="A313" s="33"/>
      <c r="B313" s="34"/>
      <c r="C313" s="35"/>
      <c r="D313" s="195" t="s">
        <v>183</v>
      </c>
      <c r="E313" s="35"/>
      <c r="F313" s="196" t="s">
        <v>478</v>
      </c>
      <c r="G313" s="35"/>
      <c r="H313" s="35"/>
      <c r="I313" s="197"/>
      <c r="J313" s="35"/>
      <c r="K313" s="35"/>
      <c r="L313" s="38"/>
      <c r="M313" s="198"/>
      <c r="N313" s="199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183</v>
      </c>
      <c r="AU313" s="16" t="s">
        <v>88</v>
      </c>
    </row>
    <row r="314" spans="1:65" s="2" customFormat="1">
      <c r="A314" s="33"/>
      <c r="B314" s="34"/>
      <c r="C314" s="35"/>
      <c r="D314" s="200" t="s">
        <v>185</v>
      </c>
      <c r="E314" s="35"/>
      <c r="F314" s="201" t="s">
        <v>480</v>
      </c>
      <c r="G314" s="35"/>
      <c r="H314" s="35"/>
      <c r="I314" s="197"/>
      <c r="J314" s="35"/>
      <c r="K314" s="35"/>
      <c r="L314" s="38"/>
      <c r="M314" s="198"/>
      <c r="N314" s="199"/>
      <c r="O314" s="70"/>
      <c r="P314" s="70"/>
      <c r="Q314" s="70"/>
      <c r="R314" s="70"/>
      <c r="S314" s="70"/>
      <c r="T314" s="71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185</v>
      </c>
      <c r="AU314" s="16" t="s">
        <v>88</v>
      </c>
    </row>
    <row r="315" spans="1:65" s="2" customFormat="1" ht="21.75" customHeight="1">
      <c r="A315" s="33"/>
      <c r="B315" s="34"/>
      <c r="C315" s="182" t="s">
        <v>481</v>
      </c>
      <c r="D315" s="182" t="s">
        <v>176</v>
      </c>
      <c r="E315" s="183" t="s">
        <v>482</v>
      </c>
      <c r="F315" s="184" t="s">
        <v>483</v>
      </c>
      <c r="G315" s="185" t="s">
        <v>473</v>
      </c>
      <c r="H315" s="186">
        <v>1</v>
      </c>
      <c r="I315" s="187"/>
      <c r="J315" s="188">
        <f>ROUND(I315*H315,2)</f>
        <v>0</v>
      </c>
      <c r="K315" s="184" t="s">
        <v>180</v>
      </c>
      <c r="L315" s="38"/>
      <c r="M315" s="189" t="s">
        <v>1</v>
      </c>
      <c r="N315" s="190" t="s">
        <v>44</v>
      </c>
      <c r="O315" s="70"/>
      <c r="P315" s="191">
        <f>O315*H315</f>
        <v>0</v>
      </c>
      <c r="Q315" s="191">
        <v>0.31108000000000002</v>
      </c>
      <c r="R315" s="191">
        <f>Q315*H315</f>
        <v>0.31108000000000002</v>
      </c>
      <c r="S315" s="191">
        <v>0</v>
      </c>
      <c r="T315" s="19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3" t="s">
        <v>181</v>
      </c>
      <c r="AT315" s="193" t="s">
        <v>176</v>
      </c>
      <c r="AU315" s="193" t="s">
        <v>88</v>
      </c>
      <c r="AY315" s="16" t="s">
        <v>174</v>
      </c>
      <c r="BE315" s="194">
        <f>IF(N315="základní",J315,0)</f>
        <v>0</v>
      </c>
      <c r="BF315" s="194">
        <f>IF(N315="snížená",J315,0)</f>
        <v>0</v>
      </c>
      <c r="BG315" s="194">
        <f>IF(N315="zákl. přenesená",J315,0)</f>
        <v>0</v>
      </c>
      <c r="BH315" s="194">
        <f>IF(N315="sníž. přenesená",J315,0)</f>
        <v>0</v>
      </c>
      <c r="BI315" s="194">
        <f>IF(N315="nulová",J315,0)</f>
        <v>0</v>
      </c>
      <c r="BJ315" s="16" t="s">
        <v>84</v>
      </c>
      <c r="BK315" s="194">
        <f>ROUND(I315*H315,2)</f>
        <v>0</v>
      </c>
      <c r="BL315" s="16" t="s">
        <v>181</v>
      </c>
      <c r="BM315" s="193" t="s">
        <v>484</v>
      </c>
    </row>
    <row r="316" spans="1:65" s="2" customFormat="1">
      <c r="A316" s="33"/>
      <c r="B316" s="34"/>
      <c r="C316" s="35"/>
      <c r="D316" s="195" t="s">
        <v>183</v>
      </c>
      <c r="E316" s="35"/>
      <c r="F316" s="196" t="s">
        <v>485</v>
      </c>
      <c r="G316" s="35"/>
      <c r="H316" s="35"/>
      <c r="I316" s="197"/>
      <c r="J316" s="35"/>
      <c r="K316" s="35"/>
      <c r="L316" s="38"/>
      <c r="M316" s="198"/>
      <c r="N316" s="199"/>
      <c r="O316" s="70"/>
      <c r="P316" s="70"/>
      <c r="Q316" s="70"/>
      <c r="R316" s="70"/>
      <c r="S316" s="70"/>
      <c r="T316" s="71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183</v>
      </c>
      <c r="AU316" s="16" t="s">
        <v>88</v>
      </c>
    </row>
    <row r="317" spans="1:65" s="2" customFormat="1">
      <c r="A317" s="33"/>
      <c r="B317" s="34"/>
      <c r="C317" s="35"/>
      <c r="D317" s="200" t="s">
        <v>185</v>
      </c>
      <c r="E317" s="35"/>
      <c r="F317" s="201" t="s">
        <v>486</v>
      </c>
      <c r="G317" s="35"/>
      <c r="H317" s="35"/>
      <c r="I317" s="197"/>
      <c r="J317" s="35"/>
      <c r="K317" s="35"/>
      <c r="L317" s="38"/>
      <c r="M317" s="198"/>
      <c r="N317" s="199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185</v>
      </c>
      <c r="AU317" s="16" t="s">
        <v>88</v>
      </c>
    </row>
    <row r="318" spans="1:65" s="12" customFormat="1" ht="22.9" customHeight="1">
      <c r="B318" s="166"/>
      <c r="C318" s="167"/>
      <c r="D318" s="168" t="s">
        <v>78</v>
      </c>
      <c r="E318" s="180" t="s">
        <v>230</v>
      </c>
      <c r="F318" s="180" t="s">
        <v>487</v>
      </c>
      <c r="G318" s="167"/>
      <c r="H318" s="167"/>
      <c r="I318" s="170"/>
      <c r="J318" s="181">
        <f>BK318</f>
        <v>0</v>
      </c>
      <c r="K318" s="167"/>
      <c r="L318" s="172"/>
      <c r="M318" s="173"/>
      <c r="N318" s="174"/>
      <c r="O318" s="174"/>
      <c r="P318" s="175">
        <f>SUM(P319:P361)</f>
        <v>0</v>
      </c>
      <c r="Q318" s="174"/>
      <c r="R318" s="175">
        <f>SUM(R319:R361)</f>
        <v>34.655674879999999</v>
      </c>
      <c r="S318" s="174"/>
      <c r="T318" s="176">
        <f>SUM(T319:T361)</f>
        <v>0</v>
      </c>
      <c r="AR318" s="177" t="s">
        <v>84</v>
      </c>
      <c r="AT318" s="178" t="s">
        <v>78</v>
      </c>
      <c r="AU318" s="178" t="s">
        <v>84</v>
      </c>
      <c r="AY318" s="177" t="s">
        <v>174</v>
      </c>
      <c r="BK318" s="179">
        <f>SUM(BK319:BK361)</f>
        <v>0</v>
      </c>
    </row>
    <row r="319" spans="1:65" s="2" customFormat="1" ht="16.5" customHeight="1">
      <c r="A319" s="33"/>
      <c r="B319" s="34"/>
      <c r="C319" s="182" t="s">
        <v>488</v>
      </c>
      <c r="D319" s="182" t="s">
        <v>176</v>
      </c>
      <c r="E319" s="183" t="s">
        <v>489</v>
      </c>
      <c r="F319" s="184" t="s">
        <v>490</v>
      </c>
      <c r="G319" s="185" t="s">
        <v>233</v>
      </c>
      <c r="H319" s="186">
        <v>10.1</v>
      </c>
      <c r="I319" s="187"/>
      <c r="J319" s="188">
        <f>ROUND(I319*H319,2)</f>
        <v>0</v>
      </c>
      <c r="K319" s="184" t="s">
        <v>180</v>
      </c>
      <c r="L319" s="38"/>
      <c r="M319" s="189" t="s">
        <v>1</v>
      </c>
      <c r="N319" s="190" t="s">
        <v>44</v>
      </c>
      <c r="O319" s="70"/>
      <c r="P319" s="191">
        <f>O319*H319</f>
        <v>0</v>
      </c>
      <c r="Q319" s="191">
        <v>8.9779999999999999E-2</v>
      </c>
      <c r="R319" s="191">
        <f>Q319*H319</f>
        <v>0.90677799999999997</v>
      </c>
      <c r="S319" s="191">
        <v>0</v>
      </c>
      <c r="T319" s="19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3" t="s">
        <v>181</v>
      </c>
      <c r="AT319" s="193" t="s">
        <v>176</v>
      </c>
      <c r="AU319" s="193" t="s">
        <v>88</v>
      </c>
      <c r="AY319" s="16" t="s">
        <v>174</v>
      </c>
      <c r="BE319" s="194">
        <f>IF(N319="základní",J319,0)</f>
        <v>0</v>
      </c>
      <c r="BF319" s="194">
        <f>IF(N319="snížená",J319,0)</f>
        <v>0</v>
      </c>
      <c r="BG319" s="194">
        <f>IF(N319="zákl. přenesená",J319,0)</f>
        <v>0</v>
      </c>
      <c r="BH319" s="194">
        <f>IF(N319="sníž. přenesená",J319,0)</f>
        <v>0</v>
      </c>
      <c r="BI319" s="194">
        <f>IF(N319="nulová",J319,0)</f>
        <v>0</v>
      </c>
      <c r="BJ319" s="16" t="s">
        <v>84</v>
      </c>
      <c r="BK319" s="194">
        <f>ROUND(I319*H319,2)</f>
        <v>0</v>
      </c>
      <c r="BL319" s="16" t="s">
        <v>181</v>
      </c>
      <c r="BM319" s="193" t="s">
        <v>491</v>
      </c>
    </row>
    <row r="320" spans="1:65" s="2" customFormat="1" ht="19.5">
      <c r="A320" s="33"/>
      <c r="B320" s="34"/>
      <c r="C320" s="35"/>
      <c r="D320" s="195" t="s">
        <v>183</v>
      </c>
      <c r="E320" s="35"/>
      <c r="F320" s="196" t="s">
        <v>492</v>
      </c>
      <c r="G320" s="35"/>
      <c r="H320" s="35"/>
      <c r="I320" s="197"/>
      <c r="J320" s="35"/>
      <c r="K320" s="35"/>
      <c r="L320" s="38"/>
      <c r="M320" s="198"/>
      <c r="N320" s="199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183</v>
      </c>
      <c r="AU320" s="16" t="s">
        <v>88</v>
      </c>
    </row>
    <row r="321" spans="1:65" s="2" customFormat="1">
      <c r="A321" s="33"/>
      <c r="B321" s="34"/>
      <c r="C321" s="35"/>
      <c r="D321" s="200" t="s">
        <v>185</v>
      </c>
      <c r="E321" s="35"/>
      <c r="F321" s="201" t="s">
        <v>493</v>
      </c>
      <c r="G321" s="35"/>
      <c r="H321" s="35"/>
      <c r="I321" s="197"/>
      <c r="J321" s="35"/>
      <c r="K321" s="35"/>
      <c r="L321" s="38"/>
      <c r="M321" s="198"/>
      <c r="N321" s="199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185</v>
      </c>
      <c r="AU321" s="16" t="s">
        <v>88</v>
      </c>
    </row>
    <row r="322" spans="1:65" s="13" customFormat="1">
      <c r="B322" s="202"/>
      <c r="C322" s="203"/>
      <c r="D322" s="195" t="s">
        <v>187</v>
      </c>
      <c r="E322" s="204" t="s">
        <v>102</v>
      </c>
      <c r="F322" s="205" t="s">
        <v>494</v>
      </c>
      <c r="G322" s="203"/>
      <c r="H322" s="206">
        <v>10.1</v>
      </c>
      <c r="I322" s="207"/>
      <c r="J322" s="203"/>
      <c r="K322" s="203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187</v>
      </c>
      <c r="AU322" s="212" t="s">
        <v>88</v>
      </c>
      <c r="AV322" s="13" t="s">
        <v>88</v>
      </c>
      <c r="AW322" s="13" t="s">
        <v>34</v>
      </c>
      <c r="AX322" s="13" t="s">
        <v>84</v>
      </c>
      <c r="AY322" s="212" t="s">
        <v>174</v>
      </c>
    </row>
    <row r="323" spans="1:65" s="2" customFormat="1" ht="16.5" customHeight="1">
      <c r="A323" s="33"/>
      <c r="B323" s="34"/>
      <c r="C323" s="213" t="s">
        <v>495</v>
      </c>
      <c r="D323" s="213" t="s">
        <v>254</v>
      </c>
      <c r="E323" s="214" t="s">
        <v>496</v>
      </c>
      <c r="F323" s="215" t="s">
        <v>497</v>
      </c>
      <c r="G323" s="216" t="s">
        <v>179</v>
      </c>
      <c r="H323" s="217">
        <v>1.01</v>
      </c>
      <c r="I323" s="218"/>
      <c r="J323" s="219">
        <f>ROUND(I323*H323,2)</f>
        <v>0</v>
      </c>
      <c r="K323" s="215" t="s">
        <v>180</v>
      </c>
      <c r="L323" s="220"/>
      <c r="M323" s="221" t="s">
        <v>1</v>
      </c>
      <c r="N323" s="222" t="s">
        <v>44</v>
      </c>
      <c r="O323" s="70"/>
      <c r="P323" s="191">
        <f>O323*H323</f>
        <v>0</v>
      </c>
      <c r="Q323" s="191">
        <v>0.222</v>
      </c>
      <c r="R323" s="191">
        <f>Q323*H323</f>
        <v>0.22422</v>
      </c>
      <c r="S323" s="191">
        <v>0</v>
      </c>
      <c r="T323" s="19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3" t="s">
        <v>223</v>
      </c>
      <c r="AT323" s="193" t="s">
        <v>254</v>
      </c>
      <c r="AU323" s="193" t="s">
        <v>88</v>
      </c>
      <c r="AY323" s="16" t="s">
        <v>174</v>
      </c>
      <c r="BE323" s="194">
        <f>IF(N323="základní",J323,0)</f>
        <v>0</v>
      </c>
      <c r="BF323" s="194">
        <f>IF(N323="snížená",J323,0)</f>
        <v>0</v>
      </c>
      <c r="BG323" s="194">
        <f>IF(N323="zákl. přenesená",J323,0)</f>
        <v>0</v>
      </c>
      <c r="BH323" s="194">
        <f>IF(N323="sníž. přenesená",J323,0)</f>
        <v>0</v>
      </c>
      <c r="BI323" s="194">
        <f>IF(N323="nulová",J323,0)</f>
        <v>0</v>
      </c>
      <c r="BJ323" s="16" t="s">
        <v>84</v>
      </c>
      <c r="BK323" s="194">
        <f>ROUND(I323*H323,2)</f>
        <v>0</v>
      </c>
      <c r="BL323" s="16" t="s">
        <v>181</v>
      </c>
      <c r="BM323" s="193" t="s">
        <v>498</v>
      </c>
    </row>
    <row r="324" spans="1:65" s="2" customFormat="1">
      <c r="A324" s="33"/>
      <c r="B324" s="34"/>
      <c r="C324" s="35"/>
      <c r="D324" s="195" t="s">
        <v>183</v>
      </c>
      <c r="E324" s="35"/>
      <c r="F324" s="196" t="s">
        <v>497</v>
      </c>
      <c r="G324" s="35"/>
      <c r="H324" s="35"/>
      <c r="I324" s="197"/>
      <c r="J324" s="35"/>
      <c r="K324" s="35"/>
      <c r="L324" s="38"/>
      <c r="M324" s="198"/>
      <c r="N324" s="199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183</v>
      </c>
      <c r="AU324" s="16" t="s">
        <v>88</v>
      </c>
    </row>
    <row r="325" spans="1:65" s="13" customFormat="1">
      <c r="B325" s="202"/>
      <c r="C325" s="203"/>
      <c r="D325" s="195" t="s">
        <v>187</v>
      </c>
      <c r="E325" s="203"/>
      <c r="F325" s="205" t="s">
        <v>499</v>
      </c>
      <c r="G325" s="203"/>
      <c r="H325" s="206">
        <v>1.01</v>
      </c>
      <c r="I325" s="207"/>
      <c r="J325" s="203"/>
      <c r="K325" s="203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187</v>
      </c>
      <c r="AU325" s="212" t="s">
        <v>88</v>
      </c>
      <c r="AV325" s="13" t="s">
        <v>88</v>
      </c>
      <c r="AW325" s="13" t="s">
        <v>4</v>
      </c>
      <c r="AX325" s="13" t="s">
        <v>84</v>
      </c>
      <c r="AY325" s="212" t="s">
        <v>174</v>
      </c>
    </row>
    <row r="326" spans="1:65" s="2" customFormat="1" ht="16.5" customHeight="1">
      <c r="A326" s="33"/>
      <c r="B326" s="34"/>
      <c r="C326" s="182" t="s">
        <v>500</v>
      </c>
      <c r="D326" s="182" t="s">
        <v>176</v>
      </c>
      <c r="E326" s="183" t="s">
        <v>501</v>
      </c>
      <c r="F326" s="184" t="s">
        <v>502</v>
      </c>
      <c r="G326" s="185" t="s">
        <v>233</v>
      </c>
      <c r="H326" s="186">
        <v>50.6</v>
      </c>
      <c r="I326" s="187"/>
      <c r="J326" s="188">
        <f>ROUND(I326*H326,2)</f>
        <v>0</v>
      </c>
      <c r="K326" s="184" t="s">
        <v>180</v>
      </c>
      <c r="L326" s="38"/>
      <c r="M326" s="189" t="s">
        <v>1</v>
      </c>
      <c r="N326" s="190" t="s">
        <v>44</v>
      </c>
      <c r="O326" s="70"/>
      <c r="P326" s="191">
        <f>O326*H326</f>
        <v>0</v>
      </c>
      <c r="Q326" s="191">
        <v>0.15540000000000001</v>
      </c>
      <c r="R326" s="191">
        <f>Q326*H326</f>
        <v>7.8632400000000011</v>
      </c>
      <c r="S326" s="191">
        <v>0</v>
      </c>
      <c r="T326" s="19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3" t="s">
        <v>181</v>
      </c>
      <c r="AT326" s="193" t="s">
        <v>176</v>
      </c>
      <c r="AU326" s="193" t="s">
        <v>88</v>
      </c>
      <c r="AY326" s="16" t="s">
        <v>174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16" t="s">
        <v>84</v>
      </c>
      <c r="BK326" s="194">
        <f>ROUND(I326*H326,2)</f>
        <v>0</v>
      </c>
      <c r="BL326" s="16" t="s">
        <v>181</v>
      </c>
      <c r="BM326" s="193" t="s">
        <v>503</v>
      </c>
    </row>
    <row r="327" spans="1:65" s="2" customFormat="1" ht="19.5">
      <c r="A327" s="33"/>
      <c r="B327" s="34"/>
      <c r="C327" s="35"/>
      <c r="D327" s="195" t="s">
        <v>183</v>
      </c>
      <c r="E327" s="35"/>
      <c r="F327" s="196" t="s">
        <v>504</v>
      </c>
      <c r="G327" s="35"/>
      <c r="H327" s="35"/>
      <c r="I327" s="197"/>
      <c r="J327" s="35"/>
      <c r="K327" s="35"/>
      <c r="L327" s="38"/>
      <c r="M327" s="198"/>
      <c r="N327" s="199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183</v>
      </c>
      <c r="AU327" s="16" t="s">
        <v>88</v>
      </c>
    </row>
    <row r="328" spans="1:65" s="2" customFormat="1">
      <c r="A328" s="33"/>
      <c r="B328" s="34"/>
      <c r="C328" s="35"/>
      <c r="D328" s="200" t="s">
        <v>185</v>
      </c>
      <c r="E328" s="35"/>
      <c r="F328" s="201" t="s">
        <v>505</v>
      </c>
      <c r="G328" s="35"/>
      <c r="H328" s="35"/>
      <c r="I328" s="197"/>
      <c r="J328" s="35"/>
      <c r="K328" s="35"/>
      <c r="L328" s="38"/>
      <c r="M328" s="198"/>
      <c r="N328" s="199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185</v>
      </c>
      <c r="AU328" s="16" t="s">
        <v>88</v>
      </c>
    </row>
    <row r="329" spans="1:65" s="13" customFormat="1">
      <c r="B329" s="202"/>
      <c r="C329" s="203"/>
      <c r="D329" s="195" t="s">
        <v>187</v>
      </c>
      <c r="E329" s="204" t="s">
        <v>98</v>
      </c>
      <c r="F329" s="205" t="s">
        <v>506</v>
      </c>
      <c r="G329" s="203"/>
      <c r="H329" s="206">
        <v>50.6</v>
      </c>
      <c r="I329" s="207"/>
      <c r="J329" s="203"/>
      <c r="K329" s="203"/>
      <c r="L329" s="208"/>
      <c r="M329" s="209"/>
      <c r="N329" s="210"/>
      <c r="O329" s="210"/>
      <c r="P329" s="210"/>
      <c r="Q329" s="210"/>
      <c r="R329" s="210"/>
      <c r="S329" s="210"/>
      <c r="T329" s="211"/>
      <c r="AT329" s="212" t="s">
        <v>187</v>
      </c>
      <c r="AU329" s="212" t="s">
        <v>88</v>
      </c>
      <c r="AV329" s="13" t="s">
        <v>88</v>
      </c>
      <c r="AW329" s="13" t="s">
        <v>34</v>
      </c>
      <c r="AX329" s="13" t="s">
        <v>84</v>
      </c>
      <c r="AY329" s="212" t="s">
        <v>174</v>
      </c>
    </row>
    <row r="330" spans="1:65" s="2" customFormat="1" ht="16.5" customHeight="1">
      <c r="A330" s="33"/>
      <c r="B330" s="34"/>
      <c r="C330" s="213" t="s">
        <v>507</v>
      </c>
      <c r="D330" s="213" t="s">
        <v>254</v>
      </c>
      <c r="E330" s="214" t="s">
        <v>508</v>
      </c>
      <c r="F330" s="215" t="s">
        <v>509</v>
      </c>
      <c r="G330" s="216" t="s">
        <v>233</v>
      </c>
      <c r="H330" s="217">
        <v>8.16</v>
      </c>
      <c r="I330" s="218"/>
      <c r="J330" s="219">
        <f>ROUND(I330*H330,2)</f>
        <v>0</v>
      </c>
      <c r="K330" s="215" t="s">
        <v>180</v>
      </c>
      <c r="L330" s="220"/>
      <c r="M330" s="221" t="s">
        <v>1</v>
      </c>
      <c r="N330" s="222" t="s">
        <v>44</v>
      </c>
      <c r="O330" s="70"/>
      <c r="P330" s="191">
        <f>O330*H330</f>
        <v>0</v>
      </c>
      <c r="Q330" s="191">
        <v>6.5670000000000006E-2</v>
      </c>
      <c r="R330" s="191">
        <f>Q330*H330</f>
        <v>0.5358672000000001</v>
      </c>
      <c r="S330" s="191">
        <v>0</v>
      </c>
      <c r="T330" s="19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3" t="s">
        <v>223</v>
      </c>
      <c r="AT330" s="193" t="s">
        <v>254</v>
      </c>
      <c r="AU330" s="193" t="s">
        <v>88</v>
      </c>
      <c r="AY330" s="16" t="s">
        <v>174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16" t="s">
        <v>84</v>
      </c>
      <c r="BK330" s="194">
        <f>ROUND(I330*H330,2)</f>
        <v>0</v>
      </c>
      <c r="BL330" s="16" t="s">
        <v>181</v>
      </c>
      <c r="BM330" s="193" t="s">
        <v>510</v>
      </c>
    </row>
    <row r="331" spans="1:65" s="2" customFormat="1">
      <c r="A331" s="33"/>
      <c r="B331" s="34"/>
      <c r="C331" s="35"/>
      <c r="D331" s="195" t="s">
        <v>183</v>
      </c>
      <c r="E331" s="35"/>
      <c r="F331" s="196" t="s">
        <v>509</v>
      </c>
      <c r="G331" s="35"/>
      <c r="H331" s="35"/>
      <c r="I331" s="197"/>
      <c r="J331" s="35"/>
      <c r="K331" s="35"/>
      <c r="L331" s="38"/>
      <c r="M331" s="198"/>
      <c r="N331" s="199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183</v>
      </c>
      <c r="AU331" s="16" t="s">
        <v>88</v>
      </c>
    </row>
    <row r="332" spans="1:65" s="13" customFormat="1">
      <c r="B332" s="202"/>
      <c r="C332" s="203"/>
      <c r="D332" s="195" t="s">
        <v>187</v>
      </c>
      <c r="E332" s="203"/>
      <c r="F332" s="205" t="s">
        <v>511</v>
      </c>
      <c r="G332" s="203"/>
      <c r="H332" s="206">
        <v>8.16</v>
      </c>
      <c r="I332" s="207"/>
      <c r="J332" s="203"/>
      <c r="K332" s="203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187</v>
      </c>
      <c r="AU332" s="212" t="s">
        <v>88</v>
      </c>
      <c r="AV332" s="13" t="s">
        <v>88</v>
      </c>
      <c r="AW332" s="13" t="s">
        <v>4</v>
      </c>
      <c r="AX332" s="13" t="s">
        <v>84</v>
      </c>
      <c r="AY332" s="212" t="s">
        <v>174</v>
      </c>
    </row>
    <row r="333" spans="1:65" s="2" customFormat="1" ht="16.5" customHeight="1">
      <c r="A333" s="33"/>
      <c r="B333" s="34"/>
      <c r="C333" s="213" t="s">
        <v>512</v>
      </c>
      <c r="D333" s="213" t="s">
        <v>254</v>
      </c>
      <c r="E333" s="214" t="s">
        <v>513</v>
      </c>
      <c r="F333" s="215" t="s">
        <v>514</v>
      </c>
      <c r="G333" s="216" t="s">
        <v>233</v>
      </c>
      <c r="H333" s="217">
        <v>7.548</v>
      </c>
      <c r="I333" s="218"/>
      <c r="J333" s="219">
        <f>ROUND(I333*H333,2)</f>
        <v>0</v>
      </c>
      <c r="K333" s="215" t="s">
        <v>180</v>
      </c>
      <c r="L333" s="220"/>
      <c r="M333" s="221" t="s">
        <v>1</v>
      </c>
      <c r="N333" s="222" t="s">
        <v>44</v>
      </c>
      <c r="O333" s="70"/>
      <c r="P333" s="191">
        <f>O333*H333</f>
        <v>0</v>
      </c>
      <c r="Q333" s="191">
        <v>4.8300000000000003E-2</v>
      </c>
      <c r="R333" s="191">
        <f>Q333*H333</f>
        <v>0.36456840000000001</v>
      </c>
      <c r="S333" s="191">
        <v>0</v>
      </c>
      <c r="T333" s="19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93" t="s">
        <v>223</v>
      </c>
      <c r="AT333" s="193" t="s">
        <v>254</v>
      </c>
      <c r="AU333" s="193" t="s">
        <v>88</v>
      </c>
      <c r="AY333" s="16" t="s">
        <v>174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16" t="s">
        <v>84</v>
      </c>
      <c r="BK333" s="194">
        <f>ROUND(I333*H333,2)</f>
        <v>0</v>
      </c>
      <c r="BL333" s="16" t="s">
        <v>181</v>
      </c>
      <c r="BM333" s="193" t="s">
        <v>515</v>
      </c>
    </row>
    <row r="334" spans="1:65" s="2" customFormat="1">
      <c r="A334" s="33"/>
      <c r="B334" s="34"/>
      <c r="C334" s="35"/>
      <c r="D334" s="195" t="s">
        <v>183</v>
      </c>
      <c r="E334" s="35"/>
      <c r="F334" s="196" t="s">
        <v>514</v>
      </c>
      <c r="G334" s="35"/>
      <c r="H334" s="35"/>
      <c r="I334" s="197"/>
      <c r="J334" s="35"/>
      <c r="K334" s="35"/>
      <c r="L334" s="38"/>
      <c r="M334" s="198"/>
      <c r="N334" s="199"/>
      <c r="O334" s="70"/>
      <c r="P334" s="70"/>
      <c r="Q334" s="70"/>
      <c r="R334" s="70"/>
      <c r="S334" s="70"/>
      <c r="T334" s="71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183</v>
      </c>
      <c r="AU334" s="16" t="s">
        <v>88</v>
      </c>
    </row>
    <row r="335" spans="1:65" s="13" customFormat="1">
      <c r="B335" s="202"/>
      <c r="C335" s="203"/>
      <c r="D335" s="195" t="s">
        <v>187</v>
      </c>
      <c r="E335" s="203"/>
      <c r="F335" s="205" t="s">
        <v>516</v>
      </c>
      <c r="G335" s="203"/>
      <c r="H335" s="206">
        <v>7.548</v>
      </c>
      <c r="I335" s="207"/>
      <c r="J335" s="203"/>
      <c r="K335" s="203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187</v>
      </c>
      <c r="AU335" s="212" t="s">
        <v>88</v>
      </c>
      <c r="AV335" s="13" t="s">
        <v>88</v>
      </c>
      <c r="AW335" s="13" t="s">
        <v>4</v>
      </c>
      <c r="AX335" s="13" t="s">
        <v>84</v>
      </c>
      <c r="AY335" s="212" t="s">
        <v>174</v>
      </c>
    </row>
    <row r="336" spans="1:65" s="2" customFormat="1" ht="16.5" customHeight="1">
      <c r="A336" s="33"/>
      <c r="B336" s="34"/>
      <c r="C336" s="213" t="s">
        <v>517</v>
      </c>
      <c r="D336" s="213" t="s">
        <v>254</v>
      </c>
      <c r="E336" s="214" t="s">
        <v>518</v>
      </c>
      <c r="F336" s="215" t="s">
        <v>519</v>
      </c>
      <c r="G336" s="216" t="s">
        <v>233</v>
      </c>
      <c r="H336" s="217">
        <v>35.904000000000003</v>
      </c>
      <c r="I336" s="218"/>
      <c r="J336" s="219">
        <f>ROUND(I336*H336,2)</f>
        <v>0</v>
      </c>
      <c r="K336" s="215" t="s">
        <v>180</v>
      </c>
      <c r="L336" s="220"/>
      <c r="M336" s="221" t="s">
        <v>1</v>
      </c>
      <c r="N336" s="222" t="s">
        <v>44</v>
      </c>
      <c r="O336" s="70"/>
      <c r="P336" s="191">
        <f>O336*H336</f>
        <v>0</v>
      </c>
      <c r="Q336" s="191">
        <v>0.08</v>
      </c>
      <c r="R336" s="191">
        <f>Q336*H336</f>
        <v>2.8723200000000002</v>
      </c>
      <c r="S336" s="191">
        <v>0</v>
      </c>
      <c r="T336" s="19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3" t="s">
        <v>223</v>
      </c>
      <c r="AT336" s="193" t="s">
        <v>254</v>
      </c>
      <c r="AU336" s="193" t="s">
        <v>88</v>
      </c>
      <c r="AY336" s="16" t="s">
        <v>174</v>
      </c>
      <c r="BE336" s="194">
        <f>IF(N336="základní",J336,0)</f>
        <v>0</v>
      </c>
      <c r="BF336" s="194">
        <f>IF(N336="snížená",J336,0)</f>
        <v>0</v>
      </c>
      <c r="BG336" s="194">
        <f>IF(N336="zákl. přenesená",J336,0)</f>
        <v>0</v>
      </c>
      <c r="BH336" s="194">
        <f>IF(N336="sníž. přenesená",J336,0)</f>
        <v>0</v>
      </c>
      <c r="BI336" s="194">
        <f>IF(N336="nulová",J336,0)</f>
        <v>0</v>
      </c>
      <c r="BJ336" s="16" t="s">
        <v>84</v>
      </c>
      <c r="BK336" s="194">
        <f>ROUND(I336*H336,2)</f>
        <v>0</v>
      </c>
      <c r="BL336" s="16" t="s">
        <v>181</v>
      </c>
      <c r="BM336" s="193" t="s">
        <v>520</v>
      </c>
    </row>
    <row r="337" spans="1:65" s="2" customFormat="1">
      <c r="A337" s="33"/>
      <c r="B337" s="34"/>
      <c r="C337" s="35"/>
      <c r="D337" s="195" t="s">
        <v>183</v>
      </c>
      <c r="E337" s="35"/>
      <c r="F337" s="196" t="s">
        <v>519</v>
      </c>
      <c r="G337" s="35"/>
      <c r="H337" s="35"/>
      <c r="I337" s="197"/>
      <c r="J337" s="35"/>
      <c r="K337" s="35"/>
      <c r="L337" s="38"/>
      <c r="M337" s="198"/>
      <c r="N337" s="199"/>
      <c r="O337" s="70"/>
      <c r="P337" s="70"/>
      <c r="Q337" s="70"/>
      <c r="R337" s="70"/>
      <c r="S337" s="70"/>
      <c r="T337" s="71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183</v>
      </c>
      <c r="AU337" s="16" t="s">
        <v>88</v>
      </c>
    </row>
    <row r="338" spans="1:65" s="13" customFormat="1">
      <c r="B338" s="202"/>
      <c r="C338" s="203"/>
      <c r="D338" s="195" t="s">
        <v>187</v>
      </c>
      <c r="E338" s="203"/>
      <c r="F338" s="205" t="s">
        <v>521</v>
      </c>
      <c r="G338" s="203"/>
      <c r="H338" s="206">
        <v>35.904000000000003</v>
      </c>
      <c r="I338" s="207"/>
      <c r="J338" s="203"/>
      <c r="K338" s="203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187</v>
      </c>
      <c r="AU338" s="212" t="s">
        <v>88</v>
      </c>
      <c r="AV338" s="13" t="s">
        <v>88</v>
      </c>
      <c r="AW338" s="13" t="s">
        <v>4</v>
      </c>
      <c r="AX338" s="13" t="s">
        <v>84</v>
      </c>
      <c r="AY338" s="212" t="s">
        <v>174</v>
      </c>
    </row>
    <row r="339" spans="1:65" s="2" customFormat="1" ht="16.5" customHeight="1">
      <c r="A339" s="33"/>
      <c r="B339" s="34"/>
      <c r="C339" s="182" t="s">
        <v>522</v>
      </c>
      <c r="D339" s="182" t="s">
        <v>176</v>
      </c>
      <c r="E339" s="183" t="s">
        <v>523</v>
      </c>
      <c r="F339" s="184" t="s">
        <v>524</v>
      </c>
      <c r="G339" s="185" t="s">
        <v>233</v>
      </c>
      <c r="H339" s="186">
        <v>117.2</v>
      </c>
      <c r="I339" s="187"/>
      <c r="J339" s="188">
        <f>ROUND(I339*H339,2)</f>
        <v>0</v>
      </c>
      <c r="K339" s="184" t="s">
        <v>180</v>
      </c>
      <c r="L339" s="38"/>
      <c r="M339" s="189" t="s">
        <v>1</v>
      </c>
      <c r="N339" s="190" t="s">
        <v>44</v>
      </c>
      <c r="O339" s="70"/>
      <c r="P339" s="191">
        <f>O339*H339</f>
        <v>0</v>
      </c>
      <c r="Q339" s="191">
        <v>0.1295</v>
      </c>
      <c r="R339" s="191">
        <f>Q339*H339</f>
        <v>15.1774</v>
      </c>
      <c r="S339" s="191">
        <v>0</v>
      </c>
      <c r="T339" s="19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93" t="s">
        <v>181</v>
      </c>
      <c r="AT339" s="193" t="s">
        <v>176</v>
      </c>
      <c r="AU339" s="193" t="s">
        <v>88</v>
      </c>
      <c r="AY339" s="16" t="s">
        <v>174</v>
      </c>
      <c r="BE339" s="194">
        <f>IF(N339="základní",J339,0)</f>
        <v>0</v>
      </c>
      <c r="BF339" s="194">
        <f>IF(N339="snížená",J339,0)</f>
        <v>0</v>
      </c>
      <c r="BG339" s="194">
        <f>IF(N339="zákl. přenesená",J339,0)</f>
        <v>0</v>
      </c>
      <c r="BH339" s="194">
        <f>IF(N339="sníž. přenesená",J339,0)</f>
        <v>0</v>
      </c>
      <c r="BI339" s="194">
        <f>IF(N339="nulová",J339,0)</f>
        <v>0</v>
      </c>
      <c r="BJ339" s="16" t="s">
        <v>84</v>
      </c>
      <c r="BK339" s="194">
        <f>ROUND(I339*H339,2)</f>
        <v>0</v>
      </c>
      <c r="BL339" s="16" t="s">
        <v>181</v>
      </c>
      <c r="BM339" s="193" t="s">
        <v>525</v>
      </c>
    </row>
    <row r="340" spans="1:65" s="2" customFormat="1" ht="19.5">
      <c r="A340" s="33"/>
      <c r="B340" s="34"/>
      <c r="C340" s="35"/>
      <c r="D340" s="195" t="s">
        <v>183</v>
      </c>
      <c r="E340" s="35"/>
      <c r="F340" s="196" t="s">
        <v>526</v>
      </c>
      <c r="G340" s="35"/>
      <c r="H340" s="35"/>
      <c r="I340" s="197"/>
      <c r="J340" s="35"/>
      <c r="K340" s="35"/>
      <c r="L340" s="38"/>
      <c r="M340" s="198"/>
      <c r="N340" s="199"/>
      <c r="O340" s="70"/>
      <c r="P340" s="70"/>
      <c r="Q340" s="70"/>
      <c r="R340" s="70"/>
      <c r="S340" s="70"/>
      <c r="T340" s="71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183</v>
      </c>
      <c r="AU340" s="16" t="s">
        <v>88</v>
      </c>
    </row>
    <row r="341" spans="1:65" s="2" customFormat="1">
      <c r="A341" s="33"/>
      <c r="B341" s="34"/>
      <c r="C341" s="35"/>
      <c r="D341" s="200" t="s">
        <v>185</v>
      </c>
      <c r="E341" s="35"/>
      <c r="F341" s="201" t="s">
        <v>527</v>
      </c>
      <c r="G341" s="35"/>
      <c r="H341" s="35"/>
      <c r="I341" s="197"/>
      <c r="J341" s="35"/>
      <c r="K341" s="35"/>
      <c r="L341" s="38"/>
      <c r="M341" s="198"/>
      <c r="N341" s="199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185</v>
      </c>
      <c r="AU341" s="16" t="s">
        <v>88</v>
      </c>
    </row>
    <row r="342" spans="1:65" s="13" customFormat="1">
      <c r="B342" s="202"/>
      <c r="C342" s="203"/>
      <c r="D342" s="195" t="s">
        <v>187</v>
      </c>
      <c r="E342" s="204" t="s">
        <v>100</v>
      </c>
      <c r="F342" s="205" t="s">
        <v>528</v>
      </c>
      <c r="G342" s="203"/>
      <c r="H342" s="206">
        <v>117.2</v>
      </c>
      <c r="I342" s="207"/>
      <c r="J342" s="203"/>
      <c r="K342" s="203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187</v>
      </c>
      <c r="AU342" s="212" t="s">
        <v>88</v>
      </c>
      <c r="AV342" s="13" t="s">
        <v>88</v>
      </c>
      <c r="AW342" s="13" t="s">
        <v>34</v>
      </c>
      <c r="AX342" s="13" t="s">
        <v>84</v>
      </c>
      <c r="AY342" s="212" t="s">
        <v>174</v>
      </c>
    </row>
    <row r="343" spans="1:65" s="2" customFormat="1" ht="16.5" customHeight="1">
      <c r="A343" s="33"/>
      <c r="B343" s="34"/>
      <c r="C343" s="213" t="s">
        <v>529</v>
      </c>
      <c r="D343" s="213" t="s">
        <v>254</v>
      </c>
      <c r="E343" s="214" t="s">
        <v>530</v>
      </c>
      <c r="F343" s="215" t="s">
        <v>531</v>
      </c>
      <c r="G343" s="216" t="s">
        <v>233</v>
      </c>
      <c r="H343" s="217">
        <v>119.544</v>
      </c>
      <c r="I343" s="218"/>
      <c r="J343" s="219">
        <f>ROUND(I343*H343,2)</f>
        <v>0</v>
      </c>
      <c r="K343" s="215" t="s">
        <v>180</v>
      </c>
      <c r="L343" s="220"/>
      <c r="M343" s="221" t="s">
        <v>1</v>
      </c>
      <c r="N343" s="222" t="s">
        <v>44</v>
      </c>
      <c r="O343" s="70"/>
      <c r="P343" s="191">
        <f>O343*H343</f>
        <v>0</v>
      </c>
      <c r="Q343" s="191">
        <v>5.6120000000000003E-2</v>
      </c>
      <c r="R343" s="191">
        <f>Q343*H343</f>
        <v>6.7088092800000005</v>
      </c>
      <c r="S343" s="191">
        <v>0</v>
      </c>
      <c r="T343" s="19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3" t="s">
        <v>223</v>
      </c>
      <c r="AT343" s="193" t="s">
        <v>254</v>
      </c>
      <c r="AU343" s="193" t="s">
        <v>88</v>
      </c>
      <c r="AY343" s="16" t="s">
        <v>174</v>
      </c>
      <c r="BE343" s="194">
        <f>IF(N343="základní",J343,0)</f>
        <v>0</v>
      </c>
      <c r="BF343" s="194">
        <f>IF(N343="snížená",J343,0)</f>
        <v>0</v>
      </c>
      <c r="BG343" s="194">
        <f>IF(N343="zákl. přenesená",J343,0)</f>
        <v>0</v>
      </c>
      <c r="BH343" s="194">
        <f>IF(N343="sníž. přenesená",J343,0)</f>
        <v>0</v>
      </c>
      <c r="BI343" s="194">
        <f>IF(N343="nulová",J343,0)</f>
        <v>0</v>
      </c>
      <c r="BJ343" s="16" t="s">
        <v>84</v>
      </c>
      <c r="BK343" s="194">
        <f>ROUND(I343*H343,2)</f>
        <v>0</v>
      </c>
      <c r="BL343" s="16" t="s">
        <v>181</v>
      </c>
      <c r="BM343" s="193" t="s">
        <v>532</v>
      </c>
    </row>
    <row r="344" spans="1:65" s="2" customFormat="1">
      <c r="A344" s="33"/>
      <c r="B344" s="34"/>
      <c r="C344" s="35"/>
      <c r="D344" s="195" t="s">
        <v>183</v>
      </c>
      <c r="E344" s="35"/>
      <c r="F344" s="196" t="s">
        <v>531</v>
      </c>
      <c r="G344" s="35"/>
      <c r="H344" s="35"/>
      <c r="I344" s="197"/>
      <c r="J344" s="35"/>
      <c r="K344" s="35"/>
      <c r="L344" s="38"/>
      <c r="M344" s="198"/>
      <c r="N344" s="199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183</v>
      </c>
      <c r="AU344" s="16" t="s">
        <v>88</v>
      </c>
    </row>
    <row r="345" spans="1:65" s="13" customFormat="1">
      <c r="B345" s="202"/>
      <c r="C345" s="203"/>
      <c r="D345" s="195" t="s">
        <v>187</v>
      </c>
      <c r="E345" s="203"/>
      <c r="F345" s="205" t="s">
        <v>533</v>
      </c>
      <c r="G345" s="203"/>
      <c r="H345" s="206">
        <v>119.544</v>
      </c>
      <c r="I345" s="207"/>
      <c r="J345" s="203"/>
      <c r="K345" s="203"/>
      <c r="L345" s="208"/>
      <c r="M345" s="209"/>
      <c r="N345" s="210"/>
      <c r="O345" s="210"/>
      <c r="P345" s="210"/>
      <c r="Q345" s="210"/>
      <c r="R345" s="210"/>
      <c r="S345" s="210"/>
      <c r="T345" s="211"/>
      <c r="AT345" s="212" t="s">
        <v>187</v>
      </c>
      <c r="AU345" s="212" t="s">
        <v>88</v>
      </c>
      <c r="AV345" s="13" t="s">
        <v>88</v>
      </c>
      <c r="AW345" s="13" t="s">
        <v>4</v>
      </c>
      <c r="AX345" s="13" t="s">
        <v>84</v>
      </c>
      <c r="AY345" s="212" t="s">
        <v>174</v>
      </c>
    </row>
    <row r="346" spans="1:65" s="2" customFormat="1" ht="16.5" customHeight="1">
      <c r="A346" s="33"/>
      <c r="B346" s="34"/>
      <c r="C346" s="182" t="s">
        <v>534</v>
      </c>
      <c r="D346" s="182" t="s">
        <v>176</v>
      </c>
      <c r="E346" s="183" t="s">
        <v>535</v>
      </c>
      <c r="F346" s="184" t="s">
        <v>536</v>
      </c>
      <c r="G346" s="185" t="s">
        <v>233</v>
      </c>
      <c r="H346" s="186">
        <v>41.2</v>
      </c>
      <c r="I346" s="187"/>
      <c r="J346" s="188">
        <f>ROUND(I346*H346,2)</f>
        <v>0</v>
      </c>
      <c r="K346" s="184" t="s">
        <v>180</v>
      </c>
      <c r="L346" s="38"/>
      <c r="M346" s="189" t="s">
        <v>1</v>
      </c>
      <c r="N346" s="190" t="s">
        <v>44</v>
      </c>
      <c r="O346" s="70"/>
      <c r="P346" s="191">
        <f>O346*H346</f>
        <v>0</v>
      </c>
      <c r="Q346" s="191">
        <v>0</v>
      </c>
      <c r="R346" s="191">
        <f>Q346*H346</f>
        <v>0</v>
      </c>
      <c r="S346" s="191">
        <v>0</v>
      </c>
      <c r="T346" s="19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3" t="s">
        <v>181</v>
      </c>
      <c r="AT346" s="193" t="s">
        <v>176</v>
      </c>
      <c r="AU346" s="193" t="s">
        <v>88</v>
      </c>
      <c r="AY346" s="16" t="s">
        <v>174</v>
      </c>
      <c r="BE346" s="194">
        <f>IF(N346="základní",J346,0)</f>
        <v>0</v>
      </c>
      <c r="BF346" s="194">
        <f>IF(N346="snížená",J346,0)</f>
        <v>0</v>
      </c>
      <c r="BG346" s="194">
        <f>IF(N346="zákl. přenesená",J346,0)</f>
        <v>0</v>
      </c>
      <c r="BH346" s="194">
        <f>IF(N346="sníž. přenesená",J346,0)</f>
        <v>0</v>
      </c>
      <c r="BI346" s="194">
        <f>IF(N346="nulová",J346,0)</f>
        <v>0</v>
      </c>
      <c r="BJ346" s="16" t="s">
        <v>84</v>
      </c>
      <c r="BK346" s="194">
        <f>ROUND(I346*H346,2)</f>
        <v>0</v>
      </c>
      <c r="BL346" s="16" t="s">
        <v>181</v>
      </c>
      <c r="BM346" s="193" t="s">
        <v>537</v>
      </c>
    </row>
    <row r="347" spans="1:65" s="2" customFormat="1">
      <c r="A347" s="33"/>
      <c r="B347" s="34"/>
      <c r="C347" s="35"/>
      <c r="D347" s="195" t="s">
        <v>183</v>
      </c>
      <c r="E347" s="35"/>
      <c r="F347" s="196" t="s">
        <v>538</v>
      </c>
      <c r="G347" s="35"/>
      <c r="H347" s="35"/>
      <c r="I347" s="197"/>
      <c r="J347" s="35"/>
      <c r="K347" s="35"/>
      <c r="L347" s="38"/>
      <c r="M347" s="198"/>
      <c r="N347" s="199"/>
      <c r="O347" s="70"/>
      <c r="P347" s="70"/>
      <c r="Q347" s="70"/>
      <c r="R347" s="70"/>
      <c r="S347" s="70"/>
      <c r="T347" s="71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183</v>
      </c>
      <c r="AU347" s="16" t="s">
        <v>88</v>
      </c>
    </row>
    <row r="348" spans="1:65" s="2" customFormat="1">
      <c r="A348" s="33"/>
      <c r="B348" s="34"/>
      <c r="C348" s="35"/>
      <c r="D348" s="200" t="s">
        <v>185</v>
      </c>
      <c r="E348" s="35"/>
      <c r="F348" s="201" t="s">
        <v>539</v>
      </c>
      <c r="G348" s="35"/>
      <c r="H348" s="35"/>
      <c r="I348" s="197"/>
      <c r="J348" s="35"/>
      <c r="K348" s="35"/>
      <c r="L348" s="38"/>
      <c r="M348" s="198"/>
      <c r="N348" s="199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185</v>
      </c>
      <c r="AU348" s="16" t="s">
        <v>88</v>
      </c>
    </row>
    <row r="349" spans="1:65" s="13" customFormat="1">
      <c r="B349" s="202"/>
      <c r="C349" s="203"/>
      <c r="D349" s="195" t="s">
        <v>187</v>
      </c>
      <c r="E349" s="204" t="s">
        <v>104</v>
      </c>
      <c r="F349" s="205" t="s">
        <v>540</v>
      </c>
      <c r="G349" s="203"/>
      <c r="H349" s="206">
        <v>41.2</v>
      </c>
      <c r="I349" s="207"/>
      <c r="J349" s="203"/>
      <c r="K349" s="203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187</v>
      </c>
      <c r="AU349" s="212" t="s">
        <v>88</v>
      </c>
      <c r="AV349" s="13" t="s">
        <v>88</v>
      </c>
      <c r="AW349" s="13" t="s">
        <v>34</v>
      </c>
      <c r="AX349" s="13" t="s">
        <v>84</v>
      </c>
      <c r="AY349" s="212" t="s">
        <v>174</v>
      </c>
    </row>
    <row r="350" spans="1:65" s="2" customFormat="1" ht="16.5" customHeight="1">
      <c r="A350" s="33"/>
      <c r="B350" s="34"/>
      <c r="C350" s="182" t="s">
        <v>541</v>
      </c>
      <c r="D350" s="182" t="s">
        <v>176</v>
      </c>
      <c r="E350" s="183" t="s">
        <v>542</v>
      </c>
      <c r="F350" s="184" t="s">
        <v>543</v>
      </c>
      <c r="G350" s="185" t="s">
        <v>233</v>
      </c>
      <c r="H350" s="186">
        <v>41.2</v>
      </c>
      <c r="I350" s="187"/>
      <c r="J350" s="188">
        <f>ROUND(I350*H350,2)</f>
        <v>0</v>
      </c>
      <c r="K350" s="184" t="s">
        <v>180</v>
      </c>
      <c r="L350" s="38"/>
      <c r="M350" s="189" t="s">
        <v>1</v>
      </c>
      <c r="N350" s="190" t="s">
        <v>44</v>
      </c>
      <c r="O350" s="70"/>
      <c r="P350" s="191">
        <f>O350*H350</f>
        <v>0</v>
      </c>
      <c r="Q350" s="191">
        <v>6.0000000000000002E-5</v>
      </c>
      <c r="R350" s="191">
        <f>Q350*H350</f>
        <v>2.4720000000000002E-3</v>
      </c>
      <c r="S350" s="191">
        <v>0</v>
      </c>
      <c r="T350" s="19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3" t="s">
        <v>181</v>
      </c>
      <c r="AT350" s="193" t="s">
        <v>176</v>
      </c>
      <c r="AU350" s="193" t="s">
        <v>88</v>
      </c>
      <c r="AY350" s="16" t="s">
        <v>174</v>
      </c>
      <c r="BE350" s="194">
        <f>IF(N350="základní",J350,0)</f>
        <v>0</v>
      </c>
      <c r="BF350" s="194">
        <f>IF(N350="snížená",J350,0)</f>
        <v>0</v>
      </c>
      <c r="BG350" s="194">
        <f>IF(N350="zákl. přenesená",J350,0)</f>
        <v>0</v>
      </c>
      <c r="BH350" s="194">
        <f>IF(N350="sníž. přenesená",J350,0)</f>
        <v>0</v>
      </c>
      <c r="BI350" s="194">
        <f>IF(N350="nulová",J350,0)</f>
        <v>0</v>
      </c>
      <c r="BJ350" s="16" t="s">
        <v>84</v>
      </c>
      <c r="BK350" s="194">
        <f>ROUND(I350*H350,2)</f>
        <v>0</v>
      </c>
      <c r="BL350" s="16" t="s">
        <v>181</v>
      </c>
      <c r="BM350" s="193" t="s">
        <v>544</v>
      </c>
    </row>
    <row r="351" spans="1:65" s="2" customFormat="1" ht="19.5">
      <c r="A351" s="33"/>
      <c r="B351" s="34"/>
      <c r="C351" s="35"/>
      <c r="D351" s="195" t="s">
        <v>183</v>
      </c>
      <c r="E351" s="35"/>
      <c r="F351" s="196" t="s">
        <v>545</v>
      </c>
      <c r="G351" s="35"/>
      <c r="H351" s="35"/>
      <c r="I351" s="197"/>
      <c r="J351" s="35"/>
      <c r="K351" s="35"/>
      <c r="L351" s="38"/>
      <c r="M351" s="198"/>
      <c r="N351" s="199"/>
      <c r="O351" s="70"/>
      <c r="P351" s="70"/>
      <c r="Q351" s="70"/>
      <c r="R351" s="70"/>
      <c r="S351" s="70"/>
      <c r="T351" s="71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183</v>
      </c>
      <c r="AU351" s="16" t="s">
        <v>88</v>
      </c>
    </row>
    <row r="352" spans="1:65" s="2" customFormat="1">
      <c r="A352" s="33"/>
      <c r="B352" s="34"/>
      <c r="C352" s="35"/>
      <c r="D352" s="200" t="s">
        <v>185</v>
      </c>
      <c r="E352" s="35"/>
      <c r="F352" s="201" t="s">
        <v>546</v>
      </c>
      <c r="G352" s="35"/>
      <c r="H352" s="35"/>
      <c r="I352" s="197"/>
      <c r="J352" s="35"/>
      <c r="K352" s="35"/>
      <c r="L352" s="38"/>
      <c r="M352" s="198"/>
      <c r="N352" s="199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185</v>
      </c>
      <c r="AU352" s="16" t="s">
        <v>88</v>
      </c>
    </row>
    <row r="353" spans="1:65" s="13" customFormat="1">
      <c r="B353" s="202"/>
      <c r="C353" s="203"/>
      <c r="D353" s="195" t="s">
        <v>187</v>
      </c>
      <c r="E353" s="204" t="s">
        <v>1</v>
      </c>
      <c r="F353" s="205" t="s">
        <v>104</v>
      </c>
      <c r="G353" s="203"/>
      <c r="H353" s="206">
        <v>41.2</v>
      </c>
      <c r="I353" s="207"/>
      <c r="J353" s="203"/>
      <c r="K353" s="203"/>
      <c r="L353" s="208"/>
      <c r="M353" s="209"/>
      <c r="N353" s="210"/>
      <c r="O353" s="210"/>
      <c r="P353" s="210"/>
      <c r="Q353" s="210"/>
      <c r="R353" s="210"/>
      <c r="S353" s="210"/>
      <c r="T353" s="211"/>
      <c r="AT353" s="212" t="s">
        <v>187</v>
      </c>
      <c r="AU353" s="212" t="s">
        <v>88</v>
      </c>
      <c r="AV353" s="13" t="s">
        <v>88</v>
      </c>
      <c r="AW353" s="13" t="s">
        <v>34</v>
      </c>
      <c r="AX353" s="13" t="s">
        <v>84</v>
      </c>
      <c r="AY353" s="212" t="s">
        <v>174</v>
      </c>
    </row>
    <row r="354" spans="1:65" s="2" customFormat="1" ht="16.5" customHeight="1">
      <c r="A354" s="33"/>
      <c r="B354" s="34"/>
      <c r="C354" s="182" t="s">
        <v>547</v>
      </c>
      <c r="D354" s="182" t="s">
        <v>176</v>
      </c>
      <c r="E354" s="183" t="s">
        <v>548</v>
      </c>
      <c r="F354" s="184" t="s">
        <v>549</v>
      </c>
      <c r="G354" s="185" t="s">
        <v>233</v>
      </c>
      <c r="H354" s="186">
        <v>41.2</v>
      </c>
      <c r="I354" s="187"/>
      <c r="J354" s="188">
        <f>ROUND(I354*H354,2)</f>
        <v>0</v>
      </c>
      <c r="K354" s="184" t="s">
        <v>180</v>
      </c>
      <c r="L354" s="38"/>
      <c r="M354" s="189" t="s">
        <v>1</v>
      </c>
      <c r="N354" s="190" t="s">
        <v>44</v>
      </c>
      <c r="O354" s="70"/>
      <c r="P354" s="191">
        <f>O354*H354</f>
        <v>0</v>
      </c>
      <c r="Q354" s="191">
        <v>0</v>
      </c>
      <c r="R354" s="191">
        <f>Q354*H354</f>
        <v>0</v>
      </c>
      <c r="S354" s="191">
        <v>0</v>
      </c>
      <c r="T354" s="19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93" t="s">
        <v>181</v>
      </c>
      <c r="AT354" s="193" t="s">
        <v>176</v>
      </c>
      <c r="AU354" s="193" t="s">
        <v>88</v>
      </c>
      <c r="AY354" s="16" t="s">
        <v>174</v>
      </c>
      <c r="BE354" s="194">
        <f>IF(N354="základní",J354,0)</f>
        <v>0</v>
      </c>
      <c r="BF354" s="194">
        <f>IF(N354="snížená",J354,0)</f>
        <v>0</v>
      </c>
      <c r="BG354" s="194">
        <f>IF(N354="zákl. přenesená",J354,0)</f>
        <v>0</v>
      </c>
      <c r="BH354" s="194">
        <f>IF(N354="sníž. přenesená",J354,0)</f>
        <v>0</v>
      </c>
      <c r="BI354" s="194">
        <f>IF(N354="nulová",J354,0)</f>
        <v>0</v>
      </c>
      <c r="BJ354" s="16" t="s">
        <v>84</v>
      </c>
      <c r="BK354" s="194">
        <f>ROUND(I354*H354,2)</f>
        <v>0</v>
      </c>
      <c r="BL354" s="16" t="s">
        <v>181</v>
      </c>
      <c r="BM354" s="193" t="s">
        <v>550</v>
      </c>
    </row>
    <row r="355" spans="1:65" s="2" customFormat="1">
      <c r="A355" s="33"/>
      <c r="B355" s="34"/>
      <c r="C355" s="35"/>
      <c r="D355" s="195" t="s">
        <v>183</v>
      </c>
      <c r="E355" s="35"/>
      <c r="F355" s="196" t="s">
        <v>551</v>
      </c>
      <c r="G355" s="35"/>
      <c r="H355" s="35"/>
      <c r="I355" s="197"/>
      <c r="J355" s="35"/>
      <c r="K355" s="35"/>
      <c r="L355" s="38"/>
      <c r="M355" s="198"/>
      <c r="N355" s="199"/>
      <c r="O355" s="70"/>
      <c r="P355" s="70"/>
      <c r="Q355" s="70"/>
      <c r="R355" s="70"/>
      <c r="S355" s="70"/>
      <c r="T355" s="71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183</v>
      </c>
      <c r="AU355" s="16" t="s">
        <v>88</v>
      </c>
    </row>
    <row r="356" spans="1:65" s="2" customFormat="1">
      <c r="A356" s="33"/>
      <c r="B356" s="34"/>
      <c r="C356" s="35"/>
      <c r="D356" s="200" t="s">
        <v>185</v>
      </c>
      <c r="E356" s="35"/>
      <c r="F356" s="201" t="s">
        <v>552</v>
      </c>
      <c r="G356" s="35"/>
      <c r="H356" s="35"/>
      <c r="I356" s="197"/>
      <c r="J356" s="35"/>
      <c r="K356" s="35"/>
      <c r="L356" s="38"/>
      <c r="M356" s="198"/>
      <c r="N356" s="199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185</v>
      </c>
      <c r="AU356" s="16" t="s">
        <v>88</v>
      </c>
    </row>
    <row r="357" spans="1:65" s="13" customFormat="1">
      <c r="B357" s="202"/>
      <c r="C357" s="203"/>
      <c r="D357" s="195" t="s">
        <v>187</v>
      </c>
      <c r="E357" s="204" t="s">
        <v>1</v>
      </c>
      <c r="F357" s="205" t="s">
        <v>104</v>
      </c>
      <c r="G357" s="203"/>
      <c r="H357" s="206">
        <v>41.2</v>
      </c>
      <c r="I357" s="207"/>
      <c r="J357" s="203"/>
      <c r="K357" s="203"/>
      <c r="L357" s="208"/>
      <c r="M357" s="209"/>
      <c r="N357" s="210"/>
      <c r="O357" s="210"/>
      <c r="P357" s="210"/>
      <c r="Q357" s="210"/>
      <c r="R357" s="210"/>
      <c r="S357" s="210"/>
      <c r="T357" s="211"/>
      <c r="AT357" s="212" t="s">
        <v>187</v>
      </c>
      <c r="AU357" s="212" t="s">
        <v>88</v>
      </c>
      <c r="AV357" s="13" t="s">
        <v>88</v>
      </c>
      <c r="AW357" s="13" t="s">
        <v>34</v>
      </c>
      <c r="AX357" s="13" t="s">
        <v>84</v>
      </c>
      <c r="AY357" s="212" t="s">
        <v>174</v>
      </c>
    </row>
    <row r="358" spans="1:65" s="2" customFormat="1" ht="16.5" customHeight="1">
      <c r="A358" s="33"/>
      <c r="B358" s="34"/>
      <c r="C358" s="182" t="s">
        <v>553</v>
      </c>
      <c r="D358" s="182" t="s">
        <v>176</v>
      </c>
      <c r="E358" s="183" t="s">
        <v>554</v>
      </c>
      <c r="F358" s="184" t="s">
        <v>555</v>
      </c>
      <c r="G358" s="185" t="s">
        <v>233</v>
      </c>
      <c r="H358" s="186">
        <v>10.1</v>
      </c>
      <c r="I358" s="187"/>
      <c r="J358" s="188">
        <f>ROUND(I358*H358,2)</f>
        <v>0</v>
      </c>
      <c r="K358" s="184" t="s">
        <v>180</v>
      </c>
      <c r="L358" s="38"/>
      <c r="M358" s="189" t="s">
        <v>1</v>
      </c>
      <c r="N358" s="190" t="s">
        <v>44</v>
      </c>
      <c r="O358" s="70"/>
      <c r="P358" s="191">
        <f>O358*H358</f>
        <v>0</v>
      </c>
      <c r="Q358" s="191">
        <v>0</v>
      </c>
      <c r="R358" s="191">
        <f>Q358*H358</f>
        <v>0</v>
      </c>
      <c r="S358" s="191">
        <v>0</v>
      </c>
      <c r="T358" s="19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3" t="s">
        <v>181</v>
      </c>
      <c r="AT358" s="193" t="s">
        <v>176</v>
      </c>
      <c r="AU358" s="193" t="s">
        <v>88</v>
      </c>
      <c r="AY358" s="16" t="s">
        <v>174</v>
      </c>
      <c r="BE358" s="194">
        <f>IF(N358="základní",J358,0)</f>
        <v>0</v>
      </c>
      <c r="BF358" s="194">
        <f>IF(N358="snížená",J358,0)</f>
        <v>0</v>
      </c>
      <c r="BG358" s="194">
        <f>IF(N358="zákl. přenesená",J358,0)</f>
        <v>0</v>
      </c>
      <c r="BH358" s="194">
        <f>IF(N358="sníž. přenesená",J358,0)</f>
        <v>0</v>
      </c>
      <c r="BI358" s="194">
        <f>IF(N358="nulová",J358,0)</f>
        <v>0</v>
      </c>
      <c r="BJ358" s="16" t="s">
        <v>84</v>
      </c>
      <c r="BK358" s="194">
        <f>ROUND(I358*H358,2)</f>
        <v>0</v>
      </c>
      <c r="BL358" s="16" t="s">
        <v>181</v>
      </c>
      <c r="BM358" s="193" t="s">
        <v>556</v>
      </c>
    </row>
    <row r="359" spans="1:65" s="2" customFormat="1" ht="19.5">
      <c r="A359" s="33"/>
      <c r="B359" s="34"/>
      <c r="C359" s="35"/>
      <c r="D359" s="195" t="s">
        <v>183</v>
      </c>
      <c r="E359" s="35"/>
      <c r="F359" s="196" t="s">
        <v>557</v>
      </c>
      <c r="G359" s="35"/>
      <c r="H359" s="35"/>
      <c r="I359" s="197"/>
      <c r="J359" s="35"/>
      <c r="K359" s="35"/>
      <c r="L359" s="38"/>
      <c r="M359" s="198"/>
      <c r="N359" s="199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183</v>
      </c>
      <c r="AU359" s="16" t="s">
        <v>88</v>
      </c>
    </row>
    <row r="360" spans="1:65" s="2" customFormat="1">
      <c r="A360" s="33"/>
      <c r="B360" s="34"/>
      <c r="C360" s="35"/>
      <c r="D360" s="200" t="s">
        <v>185</v>
      </c>
      <c r="E360" s="35"/>
      <c r="F360" s="201" t="s">
        <v>558</v>
      </c>
      <c r="G360" s="35"/>
      <c r="H360" s="35"/>
      <c r="I360" s="197"/>
      <c r="J360" s="35"/>
      <c r="K360" s="35"/>
      <c r="L360" s="38"/>
      <c r="M360" s="198"/>
      <c r="N360" s="199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185</v>
      </c>
      <c r="AU360" s="16" t="s">
        <v>88</v>
      </c>
    </row>
    <row r="361" spans="1:65" s="13" customFormat="1">
      <c r="B361" s="202"/>
      <c r="C361" s="203"/>
      <c r="D361" s="195" t="s">
        <v>187</v>
      </c>
      <c r="E361" s="204" t="s">
        <v>1</v>
      </c>
      <c r="F361" s="205" t="s">
        <v>102</v>
      </c>
      <c r="G361" s="203"/>
      <c r="H361" s="206">
        <v>10.1</v>
      </c>
      <c r="I361" s="207"/>
      <c r="J361" s="203"/>
      <c r="K361" s="203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187</v>
      </c>
      <c r="AU361" s="212" t="s">
        <v>88</v>
      </c>
      <c r="AV361" s="13" t="s">
        <v>88</v>
      </c>
      <c r="AW361" s="13" t="s">
        <v>34</v>
      </c>
      <c r="AX361" s="13" t="s">
        <v>84</v>
      </c>
      <c r="AY361" s="212" t="s">
        <v>174</v>
      </c>
    </row>
    <row r="362" spans="1:65" s="12" customFormat="1" ht="22.9" customHeight="1">
      <c r="B362" s="166"/>
      <c r="C362" s="167"/>
      <c r="D362" s="168" t="s">
        <v>78</v>
      </c>
      <c r="E362" s="180" t="s">
        <v>559</v>
      </c>
      <c r="F362" s="180" t="s">
        <v>560</v>
      </c>
      <c r="G362" s="167"/>
      <c r="H362" s="167"/>
      <c r="I362" s="170"/>
      <c r="J362" s="181">
        <f>BK362</f>
        <v>0</v>
      </c>
      <c r="K362" s="167"/>
      <c r="L362" s="172"/>
      <c r="M362" s="173"/>
      <c r="N362" s="174"/>
      <c r="O362" s="174"/>
      <c r="P362" s="175">
        <f>SUM(P363:P383)</f>
        <v>0</v>
      </c>
      <c r="Q362" s="174"/>
      <c r="R362" s="175">
        <f>SUM(R363:R383)</f>
        <v>0</v>
      </c>
      <c r="S362" s="174"/>
      <c r="T362" s="176">
        <f>SUM(T363:T383)</f>
        <v>0</v>
      </c>
      <c r="AR362" s="177" t="s">
        <v>84</v>
      </c>
      <c r="AT362" s="178" t="s">
        <v>78</v>
      </c>
      <c r="AU362" s="178" t="s">
        <v>84</v>
      </c>
      <c r="AY362" s="177" t="s">
        <v>174</v>
      </c>
      <c r="BK362" s="179">
        <f>SUM(BK363:BK383)</f>
        <v>0</v>
      </c>
    </row>
    <row r="363" spans="1:65" s="2" customFormat="1" ht="16.5" customHeight="1">
      <c r="A363" s="33"/>
      <c r="B363" s="34"/>
      <c r="C363" s="182" t="s">
        <v>561</v>
      </c>
      <c r="D363" s="182" t="s">
        <v>176</v>
      </c>
      <c r="E363" s="183" t="s">
        <v>562</v>
      </c>
      <c r="F363" s="184" t="s">
        <v>563</v>
      </c>
      <c r="G363" s="185" t="s">
        <v>257</v>
      </c>
      <c r="H363" s="186">
        <v>174.428</v>
      </c>
      <c r="I363" s="187"/>
      <c r="J363" s="188">
        <f>ROUND(I363*H363,2)</f>
        <v>0</v>
      </c>
      <c r="K363" s="184" t="s">
        <v>180</v>
      </c>
      <c r="L363" s="38"/>
      <c r="M363" s="189" t="s">
        <v>1</v>
      </c>
      <c r="N363" s="190" t="s">
        <v>44</v>
      </c>
      <c r="O363" s="70"/>
      <c r="P363" s="191">
        <f>O363*H363</f>
        <v>0</v>
      </c>
      <c r="Q363" s="191">
        <v>0</v>
      </c>
      <c r="R363" s="191">
        <f>Q363*H363</f>
        <v>0</v>
      </c>
      <c r="S363" s="191">
        <v>0</v>
      </c>
      <c r="T363" s="19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3" t="s">
        <v>181</v>
      </c>
      <c r="AT363" s="193" t="s">
        <v>176</v>
      </c>
      <c r="AU363" s="193" t="s">
        <v>88</v>
      </c>
      <c r="AY363" s="16" t="s">
        <v>174</v>
      </c>
      <c r="BE363" s="194">
        <f>IF(N363="základní",J363,0)</f>
        <v>0</v>
      </c>
      <c r="BF363" s="194">
        <f>IF(N363="snížená",J363,0)</f>
        <v>0</v>
      </c>
      <c r="BG363" s="194">
        <f>IF(N363="zákl. přenesená",J363,0)</f>
        <v>0</v>
      </c>
      <c r="BH363" s="194">
        <f>IF(N363="sníž. přenesená",J363,0)</f>
        <v>0</v>
      </c>
      <c r="BI363" s="194">
        <f>IF(N363="nulová",J363,0)</f>
        <v>0</v>
      </c>
      <c r="BJ363" s="16" t="s">
        <v>84</v>
      </c>
      <c r="BK363" s="194">
        <f>ROUND(I363*H363,2)</f>
        <v>0</v>
      </c>
      <c r="BL363" s="16" t="s">
        <v>181</v>
      </c>
      <c r="BM363" s="193" t="s">
        <v>564</v>
      </c>
    </row>
    <row r="364" spans="1:65" s="2" customFormat="1">
      <c r="A364" s="33"/>
      <c r="B364" s="34"/>
      <c r="C364" s="35"/>
      <c r="D364" s="195" t="s">
        <v>183</v>
      </c>
      <c r="E364" s="35"/>
      <c r="F364" s="196" t="s">
        <v>565</v>
      </c>
      <c r="G364" s="35"/>
      <c r="H364" s="35"/>
      <c r="I364" s="197"/>
      <c r="J364" s="35"/>
      <c r="K364" s="35"/>
      <c r="L364" s="38"/>
      <c r="M364" s="198"/>
      <c r="N364" s="199"/>
      <c r="O364" s="70"/>
      <c r="P364" s="70"/>
      <c r="Q364" s="70"/>
      <c r="R364" s="70"/>
      <c r="S364" s="70"/>
      <c r="T364" s="71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183</v>
      </c>
      <c r="AU364" s="16" t="s">
        <v>88</v>
      </c>
    </row>
    <row r="365" spans="1:65" s="2" customFormat="1">
      <c r="A365" s="33"/>
      <c r="B365" s="34"/>
      <c r="C365" s="35"/>
      <c r="D365" s="200" t="s">
        <v>185</v>
      </c>
      <c r="E365" s="35"/>
      <c r="F365" s="201" t="s">
        <v>566</v>
      </c>
      <c r="G365" s="35"/>
      <c r="H365" s="35"/>
      <c r="I365" s="197"/>
      <c r="J365" s="35"/>
      <c r="K365" s="35"/>
      <c r="L365" s="38"/>
      <c r="M365" s="198"/>
      <c r="N365" s="199"/>
      <c r="O365" s="70"/>
      <c r="P365" s="70"/>
      <c r="Q365" s="70"/>
      <c r="R365" s="70"/>
      <c r="S365" s="70"/>
      <c r="T365" s="71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6" t="s">
        <v>185</v>
      </c>
      <c r="AU365" s="16" t="s">
        <v>88</v>
      </c>
    </row>
    <row r="366" spans="1:65" s="2" customFormat="1" ht="16.5" customHeight="1">
      <c r="A366" s="33"/>
      <c r="B366" s="34"/>
      <c r="C366" s="182" t="s">
        <v>567</v>
      </c>
      <c r="D366" s="182" t="s">
        <v>176</v>
      </c>
      <c r="E366" s="183" t="s">
        <v>568</v>
      </c>
      <c r="F366" s="184" t="s">
        <v>569</v>
      </c>
      <c r="G366" s="185" t="s">
        <v>257</v>
      </c>
      <c r="H366" s="186">
        <v>2525.9459999999999</v>
      </c>
      <c r="I366" s="187"/>
      <c r="J366" s="188">
        <f>ROUND(I366*H366,2)</f>
        <v>0</v>
      </c>
      <c r="K366" s="184" t="s">
        <v>180</v>
      </c>
      <c r="L366" s="38"/>
      <c r="M366" s="189" t="s">
        <v>1</v>
      </c>
      <c r="N366" s="190" t="s">
        <v>44</v>
      </c>
      <c r="O366" s="70"/>
      <c r="P366" s="191">
        <f>O366*H366</f>
        <v>0</v>
      </c>
      <c r="Q366" s="191">
        <v>0</v>
      </c>
      <c r="R366" s="191">
        <f>Q366*H366</f>
        <v>0</v>
      </c>
      <c r="S366" s="191">
        <v>0</v>
      </c>
      <c r="T366" s="192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93" t="s">
        <v>181</v>
      </c>
      <c r="AT366" s="193" t="s">
        <v>176</v>
      </c>
      <c r="AU366" s="193" t="s">
        <v>88</v>
      </c>
      <c r="AY366" s="16" t="s">
        <v>174</v>
      </c>
      <c r="BE366" s="194">
        <f>IF(N366="základní",J366,0)</f>
        <v>0</v>
      </c>
      <c r="BF366" s="194">
        <f>IF(N366="snížená",J366,0)</f>
        <v>0</v>
      </c>
      <c r="BG366" s="194">
        <f>IF(N366="zákl. přenesená",J366,0)</f>
        <v>0</v>
      </c>
      <c r="BH366" s="194">
        <f>IF(N366="sníž. přenesená",J366,0)</f>
        <v>0</v>
      </c>
      <c r="BI366" s="194">
        <f>IF(N366="nulová",J366,0)</f>
        <v>0</v>
      </c>
      <c r="BJ366" s="16" t="s">
        <v>84</v>
      </c>
      <c r="BK366" s="194">
        <f>ROUND(I366*H366,2)</f>
        <v>0</v>
      </c>
      <c r="BL366" s="16" t="s">
        <v>181</v>
      </c>
      <c r="BM366" s="193" t="s">
        <v>570</v>
      </c>
    </row>
    <row r="367" spans="1:65" s="2" customFormat="1">
      <c r="A367" s="33"/>
      <c r="B367" s="34"/>
      <c r="C367" s="35"/>
      <c r="D367" s="195" t="s">
        <v>183</v>
      </c>
      <c r="E367" s="35"/>
      <c r="F367" s="196" t="s">
        <v>571</v>
      </c>
      <c r="G367" s="35"/>
      <c r="H367" s="35"/>
      <c r="I367" s="197"/>
      <c r="J367" s="35"/>
      <c r="K367" s="35"/>
      <c r="L367" s="38"/>
      <c r="M367" s="198"/>
      <c r="N367" s="199"/>
      <c r="O367" s="70"/>
      <c r="P367" s="70"/>
      <c r="Q367" s="70"/>
      <c r="R367" s="70"/>
      <c r="S367" s="70"/>
      <c r="T367" s="71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183</v>
      </c>
      <c r="AU367" s="16" t="s">
        <v>88</v>
      </c>
    </row>
    <row r="368" spans="1:65" s="2" customFormat="1">
      <c r="A368" s="33"/>
      <c r="B368" s="34"/>
      <c r="C368" s="35"/>
      <c r="D368" s="200" t="s">
        <v>185</v>
      </c>
      <c r="E368" s="35"/>
      <c r="F368" s="201" t="s">
        <v>572</v>
      </c>
      <c r="G368" s="35"/>
      <c r="H368" s="35"/>
      <c r="I368" s="197"/>
      <c r="J368" s="35"/>
      <c r="K368" s="35"/>
      <c r="L368" s="38"/>
      <c r="M368" s="198"/>
      <c r="N368" s="199"/>
      <c r="O368" s="70"/>
      <c r="P368" s="70"/>
      <c r="Q368" s="70"/>
      <c r="R368" s="70"/>
      <c r="S368" s="70"/>
      <c r="T368" s="71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185</v>
      </c>
      <c r="AU368" s="16" t="s">
        <v>88</v>
      </c>
    </row>
    <row r="369" spans="1:65" s="13" customFormat="1">
      <c r="B369" s="202"/>
      <c r="C369" s="203"/>
      <c r="D369" s="195" t="s">
        <v>187</v>
      </c>
      <c r="E369" s="204" t="s">
        <v>1</v>
      </c>
      <c r="F369" s="205" t="s">
        <v>573</v>
      </c>
      <c r="G369" s="203"/>
      <c r="H369" s="206">
        <v>532.28399999999999</v>
      </c>
      <c r="I369" s="207"/>
      <c r="J369" s="203"/>
      <c r="K369" s="203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187</v>
      </c>
      <c r="AU369" s="212" t="s">
        <v>88</v>
      </c>
      <c r="AV369" s="13" t="s">
        <v>88</v>
      </c>
      <c r="AW369" s="13" t="s">
        <v>34</v>
      </c>
      <c r="AX369" s="13" t="s">
        <v>79</v>
      </c>
      <c r="AY369" s="212" t="s">
        <v>174</v>
      </c>
    </row>
    <row r="370" spans="1:65" s="13" customFormat="1">
      <c r="B370" s="202"/>
      <c r="C370" s="203"/>
      <c r="D370" s="195" t="s">
        <v>187</v>
      </c>
      <c r="E370" s="204" t="s">
        <v>1</v>
      </c>
      <c r="F370" s="205" t="s">
        <v>574</v>
      </c>
      <c r="G370" s="203"/>
      <c r="H370" s="206">
        <v>1993.662</v>
      </c>
      <c r="I370" s="207"/>
      <c r="J370" s="203"/>
      <c r="K370" s="203"/>
      <c r="L370" s="208"/>
      <c r="M370" s="209"/>
      <c r="N370" s="210"/>
      <c r="O370" s="210"/>
      <c r="P370" s="210"/>
      <c r="Q370" s="210"/>
      <c r="R370" s="210"/>
      <c r="S370" s="210"/>
      <c r="T370" s="211"/>
      <c r="AT370" s="212" t="s">
        <v>187</v>
      </c>
      <c r="AU370" s="212" t="s">
        <v>88</v>
      </c>
      <c r="AV370" s="13" t="s">
        <v>88</v>
      </c>
      <c r="AW370" s="13" t="s">
        <v>34</v>
      </c>
      <c r="AX370" s="13" t="s">
        <v>79</v>
      </c>
      <c r="AY370" s="212" t="s">
        <v>174</v>
      </c>
    </row>
    <row r="371" spans="1:65" s="14" customFormat="1">
      <c r="B371" s="223"/>
      <c r="C371" s="224"/>
      <c r="D371" s="195" t="s">
        <v>187</v>
      </c>
      <c r="E371" s="225" t="s">
        <v>1</v>
      </c>
      <c r="F371" s="226" t="s">
        <v>268</v>
      </c>
      <c r="G371" s="224"/>
      <c r="H371" s="227">
        <v>2525.9459999999999</v>
      </c>
      <c r="I371" s="228"/>
      <c r="J371" s="224"/>
      <c r="K371" s="224"/>
      <c r="L371" s="229"/>
      <c r="M371" s="230"/>
      <c r="N371" s="231"/>
      <c r="O371" s="231"/>
      <c r="P371" s="231"/>
      <c r="Q371" s="231"/>
      <c r="R371" s="231"/>
      <c r="S371" s="231"/>
      <c r="T371" s="232"/>
      <c r="AT371" s="233" t="s">
        <v>187</v>
      </c>
      <c r="AU371" s="233" t="s">
        <v>88</v>
      </c>
      <c r="AV371" s="14" t="s">
        <v>181</v>
      </c>
      <c r="AW371" s="14" t="s">
        <v>34</v>
      </c>
      <c r="AX371" s="14" t="s">
        <v>84</v>
      </c>
      <c r="AY371" s="233" t="s">
        <v>174</v>
      </c>
    </row>
    <row r="372" spans="1:65" s="2" customFormat="1" ht="21.75" customHeight="1">
      <c r="A372" s="33"/>
      <c r="B372" s="34"/>
      <c r="C372" s="182" t="s">
        <v>575</v>
      </c>
      <c r="D372" s="182" t="s">
        <v>176</v>
      </c>
      <c r="E372" s="183" t="s">
        <v>576</v>
      </c>
      <c r="F372" s="184" t="s">
        <v>577</v>
      </c>
      <c r="G372" s="185" t="s">
        <v>257</v>
      </c>
      <c r="H372" s="186">
        <v>17.675999999999998</v>
      </c>
      <c r="I372" s="187"/>
      <c r="J372" s="188">
        <f>ROUND(I372*H372,2)</f>
        <v>0</v>
      </c>
      <c r="K372" s="184" t="s">
        <v>180</v>
      </c>
      <c r="L372" s="38"/>
      <c r="M372" s="189" t="s">
        <v>1</v>
      </c>
      <c r="N372" s="190" t="s">
        <v>44</v>
      </c>
      <c r="O372" s="70"/>
      <c r="P372" s="191">
        <f>O372*H372</f>
        <v>0</v>
      </c>
      <c r="Q372" s="191">
        <v>0</v>
      </c>
      <c r="R372" s="191">
        <f>Q372*H372</f>
        <v>0</v>
      </c>
      <c r="S372" s="191">
        <v>0</v>
      </c>
      <c r="T372" s="19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93" t="s">
        <v>181</v>
      </c>
      <c r="AT372" s="193" t="s">
        <v>176</v>
      </c>
      <c r="AU372" s="193" t="s">
        <v>88</v>
      </c>
      <c r="AY372" s="16" t="s">
        <v>174</v>
      </c>
      <c r="BE372" s="194">
        <f>IF(N372="základní",J372,0)</f>
        <v>0</v>
      </c>
      <c r="BF372" s="194">
        <f>IF(N372="snížená",J372,0)</f>
        <v>0</v>
      </c>
      <c r="BG372" s="194">
        <f>IF(N372="zákl. přenesená",J372,0)</f>
        <v>0</v>
      </c>
      <c r="BH372" s="194">
        <f>IF(N372="sníž. přenesená",J372,0)</f>
        <v>0</v>
      </c>
      <c r="BI372" s="194">
        <f>IF(N372="nulová",J372,0)</f>
        <v>0</v>
      </c>
      <c r="BJ372" s="16" t="s">
        <v>84</v>
      </c>
      <c r="BK372" s="194">
        <f>ROUND(I372*H372,2)</f>
        <v>0</v>
      </c>
      <c r="BL372" s="16" t="s">
        <v>181</v>
      </c>
      <c r="BM372" s="193" t="s">
        <v>578</v>
      </c>
    </row>
    <row r="373" spans="1:65" s="2" customFormat="1" ht="19.5">
      <c r="A373" s="33"/>
      <c r="B373" s="34"/>
      <c r="C373" s="35"/>
      <c r="D373" s="195" t="s">
        <v>183</v>
      </c>
      <c r="E373" s="35"/>
      <c r="F373" s="196" t="s">
        <v>579</v>
      </c>
      <c r="G373" s="35"/>
      <c r="H373" s="35"/>
      <c r="I373" s="197"/>
      <c r="J373" s="35"/>
      <c r="K373" s="35"/>
      <c r="L373" s="38"/>
      <c r="M373" s="198"/>
      <c r="N373" s="199"/>
      <c r="O373" s="70"/>
      <c r="P373" s="70"/>
      <c r="Q373" s="70"/>
      <c r="R373" s="70"/>
      <c r="S373" s="70"/>
      <c r="T373" s="71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6" t="s">
        <v>183</v>
      </c>
      <c r="AU373" s="16" t="s">
        <v>88</v>
      </c>
    </row>
    <row r="374" spans="1:65" s="2" customFormat="1">
      <c r="A374" s="33"/>
      <c r="B374" s="34"/>
      <c r="C374" s="35"/>
      <c r="D374" s="200" t="s">
        <v>185</v>
      </c>
      <c r="E374" s="35"/>
      <c r="F374" s="201" t="s">
        <v>580</v>
      </c>
      <c r="G374" s="35"/>
      <c r="H374" s="35"/>
      <c r="I374" s="197"/>
      <c r="J374" s="35"/>
      <c r="K374" s="35"/>
      <c r="L374" s="38"/>
      <c r="M374" s="198"/>
      <c r="N374" s="199"/>
      <c r="O374" s="70"/>
      <c r="P374" s="70"/>
      <c r="Q374" s="70"/>
      <c r="R374" s="70"/>
      <c r="S374" s="70"/>
      <c r="T374" s="71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6" t="s">
        <v>185</v>
      </c>
      <c r="AU374" s="16" t="s">
        <v>88</v>
      </c>
    </row>
    <row r="375" spans="1:65" s="13" customFormat="1">
      <c r="B375" s="202"/>
      <c r="C375" s="203"/>
      <c r="D375" s="195" t="s">
        <v>187</v>
      </c>
      <c r="E375" s="204" t="s">
        <v>132</v>
      </c>
      <c r="F375" s="205" t="s">
        <v>581</v>
      </c>
      <c r="G375" s="203"/>
      <c r="H375" s="206">
        <v>17.675999999999998</v>
      </c>
      <c r="I375" s="207"/>
      <c r="J375" s="203"/>
      <c r="K375" s="203"/>
      <c r="L375" s="208"/>
      <c r="M375" s="209"/>
      <c r="N375" s="210"/>
      <c r="O375" s="210"/>
      <c r="P375" s="210"/>
      <c r="Q375" s="210"/>
      <c r="R375" s="210"/>
      <c r="S375" s="210"/>
      <c r="T375" s="211"/>
      <c r="AT375" s="212" t="s">
        <v>187</v>
      </c>
      <c r="AU375" s="212" t="s">
        <v>88</v>
      </c>
      <c r="AV375" s="13" t="s">
        <v>88</v>
      </c>
      <c r="AW375" s="13" t="s">
        <v>34</v>
      </c>
      <c r="AX375" s="13" t="s">
        <v>84</v>
      </c>
      <c r="AY375" s="212" t="s">
        <v>174</v>
      </c>
    </row>
    <row r="376" spans="1:65" s="2" customFormat="1" ht="24.2" customHeight="1">
      <c r="A376" s="33"/>
      <c r="B376" s="34"/>
      <c r="C376" s="182" t="s">
        <v>582</v>
      </c>
      <c r="D376" s="182" t="s">
        <v>176</v>
      </c>
      <c r="E376" s="183" t="s">
        <v>583</v>
      </c>
      <c r="F376" s="184" t="s">
        <v>584</v>
      </c>
      <c r="G376" s="185" t="s">
        <v>257</v>
      </c>
      <c r="H376" s="186">
        <v>63.670999999999999</v>
      </c>
      <c r="I376" s="187"/>
      <c r="J376" s="188">
        <f>ROUND(I376*H376,2)</f>
        <v>0</v>
      </c>
      <c r="K376" s="184" t="s">
        <v>180</v>
      </c>
      <c r="L376" s="38"/>
      <c r="M376" s="189" t="s">
        <v>1</v>
      </c>
      <c r="N376" s="190" t="s">
        <v>44</v>
      </c>
      <c r="O376" s="70"/>
      <c r="P376" s="191">
        <f>O376*H376</f>
        <v>0</v>
      </c>
      <c r="Q376" s="191">
        <v>0</v>
      </c>
      <c r="R376" s="191">
        <f>Q376*H376</f>
        <v>0</v>
      </c>
      <c r="S376" s="191">
        <v>0</v>
      </c>
      <c r="T376" s="192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93" t="s">
        <v>181</v>
      </c>
      <c r="AT376" s="193" t="s">
        <v>176</v>
      </c>
      <c r="AU376" s="193" t="s">
        <v>88</v>
      </c>
      <c r="AY376" s="16" t="s">
        <v>174</v>
      </c>
      <c r="BE376" s="194">
        <f>IF(N376="základní",J376,0)</f>
        <v>0</v>
      </c>
      <c r="BF376" s="194">
        <f>IF(N376="snížená",J376,0)</f>
        <v>0</v>
      </c>
      <c r="BG376" s="194">
        <f>IF(N376="zákl. přenesená",J376,0)</f>
        <v>0</v>
      </c>
      <c r="BH376" s="194">
        <f>IF(N376="sníž. přenesená",J376,0)</f>
        <v>0</v>
      </c>
      <c r="BI376" s="194">
        <f>IF(N376="nulová",J376,0)</f>
        <v>0</v>
      </c>
      <c r="BJ376" s="16" t="s">
        <v>84</v>
      </c>
      <c r="BK376" s="194">
        <f>ROUND(I376*H376,2)</f>
        <v>0</v>
      </c>
      <c r="BL376" s="16" t="s">
        <v>181</v>
      </c>
      <c r="BM376" s="193" t="s">
        <v>585</v>
      </c>
    </row>
    <row r="377" spans="1:65" s="2" customFormat="1" ht="19.5">
      <c r="A377" s="33"/>
      <c r="B377" s="34"/>
      <c r="C377" s="35"/>
      <c r="D377" s="195" t="s">
        <v>183</v>
      </c>
      <c r="E377" s="35"/>
      <c r="F377" s="196" t="s">
        <v>586</v>
      </c>
      <c r="G377" s="35"/>
      <c r="H377" s="35"/>
      <c r="I377" s="197"/>
      <c r="J377" s="35"/>
      <c r="K377" s="35"/>
      <c r="L377" s="38"/>
      <c r="M377" s="198"/>
      <c r="N377" s="199"/>
      <c r="O377" s="70"/>
      <c r="P377" s="70"/>
      <c r="Q377" s="70"/>
      <c r="R377" s="70"/>
      <c r="S377" s="70"/>
      <c r="T377" s="71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6" t="s">
        <v>183</v>
      </c>
      <c r="AU377" s="16" t="s">
        <v>88</v>
      </c>
    </row>
    <row r="378" spans="1:65" s="2" customFormat="1">
      <c r="A378" s="33"/>
      <c r="B378" s="34"/>
      <c r="C378" s="35"/>
      <c r="D378" s="200" t="s">
        <v>185</v>
      </c>
      <c r="E378" s="35"/>
      <c r="F378" s="201" t="s">
        <v>587</v>
      </c>
      <c r="G378" s="35"/>
      <c r="H378" s="35"/>
      <c r="I378" s="197"/>
      <c r="J378" s="35"/>
      <c r="K378" s="35"/>
      <c r="L378" s="38"/>
      <c r="M378" s="198"/>
      <c r="N378" s="199"/>
      <c r="O378" s="70"/>
      <c r="P378" s="70"/>
      <c r="Q378" s="70"/>
      <c r="R378" s="70"/>
      <c r="S378" s="70"/>
      <c r="T378" s="71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185</v>
      </c>
      <c r="AU378" s="16" t="s">
        <v>88</v>
      </c>
    </row>
    <row r="379" spans="1:65" s="13" customFormat="1">
      <c r="B379" s="202"/>
      <c r="C379" s="203"/>
      <c r="D379" s="195" t="s">
        <v>187</v>
      </c>
      <c r="E379" s="204" t="s">
        <v>136</v>
      </c>
      <c r="F379" s="205" t="s">
        <v>588</v>
      </c>
      <c r="G379" s="203"/>
      <c r="H379" s="206">
        <v>63.670999999999999</v>
      </c>
      <c r="I379" s="207"/>
      <c r="J379" s="203"/>
      <c r="K379" s="203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187</v>
      </c>
      <c r="AU379" s="212" t="s">
        <v>88</v>
      </c>
      <c r="AV379" s="13" t="s">
        <v>88</v>
      </c>
      <c r="AW379" s="13" t="s">
        <v>34</v>
      </c>
      <c r="AX379" s="13" t="s">
        <v>84</v>
      </c>
      <c r="AY379" s="212" t="s">
        <v>174</v>
      </c>
    </row>
    <row r="380" spans="1:65" s="2" customFormat="1" ht="24.2" customHeight="1">
      <c r="A380" s="33"/>
      <c r="B380" s="34"/>
      <c r="C380" s="182" t="s">
        <v>589</v>
      </c>
      <c r="D380" s="182" t="s">
        <v>176</v>
      </c>
      <c r="E380" s="183" t="s">
        <v>590</v>
      </c>
      <c r="F380" s="184" t="s">
        <v>311</v>
      </c>
      <c r="G380" s="185" t="s">
        <v>257</v>
      </c>
      <c r="H380" s="186">
        <v>93.082999999999998</v>
      </c>
      <c r="I380" s="187"/>
      <c r="J380" s="188">
        <f>ROUND(I380*H380,2)</f>
        <v>0</v>
      </c>
      <c r="K380" s="184" t="s">
        <v>180</v>
      </c>
      <c r="L380" s="38"/>
      <c r="M380" s="189" t="s">
        <v>1</v>
      </c>
      <c r="N380" s="190" t="s">
        <v>44</v>
      </c>
      <c r="O380" s="70"/>
      <c r="P380" s="191">
        <f>O380*H380</f>
        <v>0</v>
      </c>
      <c r="Q380" s="191">
        <v>0</v>
      </c>
      <c r="R380" s="191">
        <f>Q380*H380</f>
        <v>0</v>
      </c>
      <c r="S380" s="191">
        <v>0</v>
      </c>
      <c r="T380" s="19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93" t="s">
        <v>181</v>
      </c>
      <c r="AT380" s="193" t="s">
        <v>176</v>
      </c>
      <c r="AU380" s="193" t="s">
        <v>88</v>
      </c>
      <c r="AY380" s="16" t="s">
        <v>174</v>
      </c>
      <c r="BE380" s="194">
        <f>IF(N380="základní",J380,0)</f>
        <v>0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16" t="s">
        <v>84</v>
      </c>
      <c r="BK380" s="194">
        <f>ROUND(I380*H380,2)</f>
        <v>0</v>
      </c>
      <c r="BL380" s="16" t="s">
        <v>181</v>
      </c>
      <c r="BM380" s="193" t="s">
        <v>591</v>
      </c>
    </row>
    <row r="381" spans="1:65" s="2" customFormat="1" ht="19.5">
      <c r="A381" s="33"/>
      <c r="B381" s="34"/>
      <c r="C381" s="35"/>
      <c r="D381" s="195" t="s">
        <v>183</v>
      </c>
      <c r="E381" s="35"/>
      <c r="F381" s="196" t="s">
        <v>311</v>
      </c>
      <c r="G381" s="35"/>
      <c r="H381" s="35"/>
      <c r="I381" s="197"/>
      <c r="J381" s="35"/>
      <c r="K381" s="35"/>
      <c r="L381" s="38"/>
      <c r="M381" s="198"/>
      <c r="N381" s="199"/>
      <c r="O381" s="70"/>
      <c r="P381" s="70"/>
      <c r="Q381" s="70"/>
      <c r="R381" s="70"/>
      <c r="S381" s="70"/>
      <c r="T381" s="71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6" t="s">
        <v>183</v>
      </c>
      <c r="AU381" s="16" t="s">
        <v>88</v>
      </c>
    </row>
    <row r="382" spans="1:65" s="2" customFormat="1">
      <c r="A382" s="33"/>
      <c r="B382" s="34"/>
      <c r="C382" s="35"/>
      <c r="D382" s="200" t="s">
        <v>185</v>
      </c>
      <c r="E382" s="35"/>
      <c r="F382" s="201" t="s">
        <v>592</v>
      </c>
      <c r="G382" s="35"/>
      <c r="H382" s="35"/>
      <c r="I382" s="197"/>
      <c r="J382" s="35"/>
      <c r="K382" s="35"/>
      <c r="L382" s="38"/>
      <c r="M382" s="198"/>
      <c r="N382" s="199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185</v>
      </c>
      <c r="AU382" s="16" t="s">
        <v>88</v>
      </c>
    </row>
    <row r="383" spans="1:65" s="13" customFormat="1">
      <c r="B383" s="202"/>
      <c r="C383" s="203"/>
      <c r="D383" s="195" t="s">
        <v>187</v>
      </c>
      <c r="E383" s="204" t="s">
        <v>134</v>
      </c>
      <c r="F383" s="205" t="s">
        <v>593</v>
      </c>
      <c r="G383" s="203"/>
      <c r="H383" s="206">
        <v>93.082999999999998</v>
      </c>
      <c r="I383" s="207"/>
      <c r="J383" s="203"/>
      <c r="K383" s="203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187</v>
      </c>
      <c r="AU383" s="212" t="s">
        <v>88</v>
      </c>
      <c r="AV383" s="13" t="s">
        <v>88</v>
      </c>
      <c r="AW383" s="13" t="s">
        <v>34</v>
      </c>
      <c r="AX383" s="13" t="s">
        <v>84</v>
      </c>
      <c r="AY383" s="212" t="s">
        <v>174</v>
      </c>
    </row>
    <row r="384" spans="1:65" s="12" customFormat="1" ht="22.9" customHeight="1">
      <c r="B384" s="166"/>
      <c r="C384" s="167"/>
      <c r="D384" s="168" t="s">
        <v>78</v>
      </c>
      <c r="E384" s="180" t="s">
        <v>594</v>
      </c>
      <c r="F384" s="180" t="s">
        <v>595</v>
      </c>
      <c r="G384" s="167"/>
      <c r="H384" s="167"/>
      <c r="I384" s="170"/>
      <c r="J384" s="181">
        <f>BK384</f>
        <v>0</v>
      </c>
      <c r="K384" s="167"/>
      <c r="L384" s="172"/>
      <c r="M384" s="173"/>
      <c r="N384" s="174"/>
      <c r="O384" s="174"/>
      <c r="P384" s="175">
        <f>SUM(P385:P387)</f>
        <v>0</v>
      </c>
      <c r="Q384" s="174"/>
      <c r="R384" s="175">
        <f>SUM(R385:R387)</f>
        <v>0</v>
      </c>
      <c r="S384" s="174"/>
      <c r="T384" s="176">
        <f>SUM(T385:T387)</f>
        <v>0</v>
      </c>
      <c r="AR384" s="177" t="s">
        <v>84</v>
      </c>
      <c r="AT384" s="178" t="s">
        <v>78</v>
      </c>
      <c r="AU384" s="178" t="s">
        <v>84</v>
      </c>
      <c r="AY384" s="177" t="s">
        <v>174</v>
      </c>
      <c r="BK384" s="179">
        <f>SUM(BK385:BK387)</f>
        <v>0</v>
      </c>
    </row>
    <row r="385" spans="1:65" s="2" customFormat="1" ht="16.5" customHeight="1">
      <c r="A385" s="33"/>
      <c r="B385" s="34"/>
      <c r="C385" s="182" t="s">
        <v>596</v>
      </c>
      <c r="D385" s="182" t="s">
        <v>176</v>
      </c>
      <c r="E385" s="183" t="s">
        <v>597</v>
      </c>
      <c r="F385" s="184" t="s">
        <v>598</v>
      </c>
      <c r="G385" s="185" t="s">
        <v>257</v>
      </c>
      <c r="H385" s="186">
        <v>90.027000000000001</v>
      </c>
      <c r="I385" s="187"/>
      <c r="J385" s="188">
        <f>ROUND(I385*H385,2)</f>
        <v>0</v>
      </c>
      <c r="K385" s="184" t="s">
        <v>180</v>
      </c>
      <c r="L385" s="38"/>
      <c r="M385" s="189" t="s">
        <v>1</v>
      </c>
      <c r="N385" s="190" t="s">
        <v>44</v>
      </c>
      <c r="O385" s="70"/>
      <c r="P385" s="191">
        <f>O385*H385</f>
        <v>0</v>
      </c>
      <c r="Q385" s="191">
        <v>0</v>
      </c>
      <c r="R385" s="191">
        <f>Q385*H385</f>
        <v>0</v>
      </c>
      <c r="S385" s="191">
        <v>0</v>
      </c>
      <c r="T385" s="192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93" t="s">
        <v>181</v>
      </c>
      <c r="AT385" s="193" t="s">
        <v>176</v>
      </c>
      <c r="AU385" s="193" t="s">
        <v>88</v>
      </c>
      <c r="AY385" s="16" t="s">
        <v>174</v>
      </c>
      <c r="BE385" s="194">
        <f>IF(N385="základní",J385,0)</f>
        <v>0</v>
      </c>
      <c r="BF385" s="194">
        <f>IF(N385="snížená",J385,0)</f>
        <v>0</v>
      </c>
      <c r="BG385" s="194">
        <f>IF(N385="zákl. přenesená",J385,0)</f>
        <v>0</v>
      </c>
      <c r="BH385" s="194">
        <f>IF(N385="sníž. přenesená",J385,0)</f>
        <v>0</v>
      </c>
      <c r="BI385" s="194">
        <f>IF(N385="nulová",J385,0)</f>
        <v>0</v>
      </c>
      <c r="BJ385" s="16" t="s">
        <v>84</v>
      </c>
      <c r="BK385" s="194">
        <f>ROUND(I385*H385,2)</f>
        <v>0</v>
      </c>
      <c r="BL385" s="16" t="s">
        <v>181</v>
      </c>
      <c r="BM385" s="193" t="s">
        <v>599</v>
      </c>
    </row>
    <row r="386" spans="1:65" s="2" customFormat="1">
      <c r="A386" s="33"/>
      <c r="B386" s="34"/>
      <c r="C386" s="35"/>
      <c r="D386" s="195" t="s">
        <v>183</v>
      </c>
      <c r="E386" s="35"/>
      <c r="F386" s="196" t="s">
        <v>600</v>
      </c>
      <c r="G386" s="35"/>
      <c r="H386" s="35"/>
      <c r="I386" s="197"/>
      <c r="J386" s="35"/>
      <c r="K386" s="35"/>
      <c r="L386" s="38"/>
      <c r="M386" s="198"/>
      <c r="N386" s="199"/>
      <c r="O386" s="70"/>
      <c r="P386" s="70"/>
      <c r="Q386" s="70"/>
      <c r="R386" s="70"/>
      <c r="S386" s="70"/>
      <c r="T386" s="71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183</v>
      </c>
      <c r="AU386" s="16" t="s">
        <v>88</v>
      </c>
    </row>
    <row r="387" spans="1:65" s="2" customFormat="1">
      <c r="A387" s="33"/>
      <c r="B387" s="34"/>
      <c r="C387" s="35"/>
      <c r="D387" s="200" t="s">
        <v>185</v>
      </c>
      <c r="E387" s="35"/>
      <c r="F387" s="201" t="s">
        <v>601</v>
      </c>
      <c r="G387" s="35"/>
      <c r="H387" s="35"/>
      <c r="I387" s="197"/>
      <c r="J387" s="35"/>
      <c r="K387" s="35"/>
      <c r="L387" s="38"/>
      <c r="M387" s="198"/>
      <c r="N387" s="199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185</v>
      </c>
      <c r="AU387" s="16" t="s">
        <v>88</v>
      </c>
    </row>
    <row r="388" spans="1:65" s="12" customFormat="1" ht="25.9" customHeight="1">
      <c r="B388" s="166"/>
      <c r="C388" s="167"/>
      <c r="D388" s="168" t="s">
        <v>78</v>
      </c>
      <c r="E388" s="169" t="s">
        <v>602</v>
      </c>
      <c r="F388" s="169" t="s">
        <v>603</v>
      </c>
      <c r="G388" s="167"/>
      <c r="H388" s="167"/>
      <c r="I388" s="170"/>
      <c r="J388" s="171">
        <f>BK388</f>
        <v>0</v>
      </c>
      <c r="K388" s="167"/>
      <c r="L388" s="172"/>
      <c r="M388" s="173"/>
      <c r="N388" s="174"/>
      <c r="O388" s="174"/>
      <c r="P388" s="175">
        <f>P389</f>
        <v>0</v>
      </c>
      <c r="Q388" s="174"/>
      <c r="R388" s="175">
        <f>R389</f>
        <v>1.00395E-2</v>
      </c>
      <c r="S388" s="174"/>
      <c r="T388" s="176">
        <f>T389</f>
        <v>0</v>
      </c>
      <c r="AR388" s="177" t="s">
        <v>88</v>
      </c>
      <c r="AT388" s="178" t="s">
        <v>78</v>
      </c>
      <c r="AU388" s="178" t="s">
        <v>79</v>
      </c>
      <c r="AY388" s="177" t="s">
        <v>174</v>
      </c>
      <c r="BK388" s="179">
        <f>BK389</f>
        <v>0</v>
      </c>
    </row>
    <row r="389" spans="1:65" s="12" customFormat="1" ht="22.9" customHeight="1">
      <c r="B389" s="166"/>
      <c r="C389" s="167"/>
      <c r="D389" s="168" t="s">
        <v>78</v>
      </c>
      <c r="E389" s="180" t="s">
        <v>604</v>
      </c>
      <c r="F389" s="180" t="s">
        <v>605</v>
      </c>
      <c r="G389" s="167"/>
      <c r="H389" s="167"/>
      <c r="I389" s="170"/>
      <c r="J389" s="181">
        <f>BK389</f>
        <v>0</v>
      </c>
      <c r="K389" s="167"/>
      <c r="L389" s="172"/>
      <c r="M389" s="173"/>
      <c r="N389" s="174"/>
      <c r="O389" s="174"/>
      <c r="P389" s="175">
        <f>SUM(P390:P395)</f>
        <v>0</v>
      </c>
      <c r="Q389" s="174"/>
      <c r="R389" s="175">
        <f>SUM(R390:R395)</f>
        <v>1.00395E-2</v>
      </c>
      <c r="S389" s="174"/>
      <c r="T389" s="176">
        <f>SUM(T390:T395)</f>
        <v>0</v>
      </c>
      <c r="AR389" s="177" t="s">
        <v>88</v>
      </c>
      <c r="AT389" s="178" t="s">
        <v>78</v>
      </c>
      <c r="AU389" s="178" t="s">
        <v>84</v>
      </c>
      <c r="AY389" s="177" t="s">
        <v>174</v>
      </c>
      <c r="BK389" s="179">
        <f>SUM(BK390:BK395)</f>
        <v>0</v>
      </c>
    </row>
    <row r="390" spans="1:65" s="2" customFormat="1" ht="24.95" customHeight="1">
      <c r="A390" s="33"/>
      <c r="B390" s="34"/>
      <c r="C390" s="182" t="s">
        <v>606</v>
      </c>
      <c r="D390" s="182" t="s">
        <v>176</v>
      </c>
      <c r="E390" s="183" t="s">
        <v>607</v>
      </c>
      <c r="F390" s="184" t="s">
        <v>608</v>
      </c>
      <c r="G390" s="185" t="s">
        <v>179</v>
      </c>
      <c r="H390" s="186">
        <v>29.1</v>
      </c>
      <c r="I390" s="187"/>
      <c r="J390" s="188">
        <f>ROUND(I390*H390,2)</f>
        <v>0</v>
      </c>
      <c r="K390" s="184" t="s">
        <v>1</v>
      </c>
      <c r="L390" s="38"/>
      <c r="M390" s="189" t="s">
        <v>1</v>
      </c>
      <c r="N390" s="190" t="s">
        <v>44</v>
      </c>
      <c r="O390" s="70"/>
      <c r="P390" s="191">
        <f>O390*H390</f>
        <v>0</v>
      </c>
      <c r="Q390" s="191">
        <v>0</v>
      </c>
      <c r="R390" s="191">
        <f>Q390*H390</f>
        <v>0</v>
      </c>
      <c r="S390" s="191">
        <v>0</v>
      </c>
      <c r="T390" s="192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93" t="s">
        <v>282</v>
      </c>
      <c r="AT390" s="193" t="s">
        <v>176</v>
      </c>
      <c r="AU390" s="193" t="s">
        <v>88</v>
      </c>
      <c r="AY390" s="16" t="s">
        <v>174</v>
      </c>
      <c r="BE390" s="194">
        <f>IF(N390="základní",J390,0)</f>
        <v>0</v>
      </c>
      <c r="BF390" s="194">
        <f>IF(N390="snížená",J390,0)</f>
        <v>0</v>
      </c>
      <c r="BG390" s="194">
        <f>IF(N390="zákl. přenesená",J390,0)</f>
        <v>0</v>
      </c>
      <c r="BH390" s="194">
        <f>IF(N390="sníž. přenesená",J390,0)</f>
        <v>0</v>
      </c>
      <c r="BI390" s="194">
        <f>IF(N390="nulová",J390,0)</f>
        <v>0</v>
      </c>
      <c r="BJ390" s="16" t="s">
        <v>84</v>
      </c>
      <c r="BK390" s="194">
        <f>ROUND(I390*H390,2)</f>
        <v>0</v>
      </c>
      <c r="BL390" s="16" t="s">
        <v>282</v>
      </c>
      <c r="BM390" s="193" t="s">
        <v>609</v>
      </c>
    </row>
    <row r="391" spans="1:65" s="2" customFormat="1">
      <c r="A391" s="33"/>
      <c r="B391" s="34"/>
      <c r="C391" s="35"/>
      <c r="D391" s="195" t="s">
        <v>183</v>
      </c>
      <c r="E391" s="35"/>
      <c r="F391" s="196" t="s">
        <v>608</v>
      </c>
      <c r="G391" s="35"/>
      <c r="H391" s="35"/>
      <c r="I391" s="197"/>
      <c r="J391" s="35"/>
      <c r="K391" s="35"/>
      <c r="L391" s="38"/>
      <c r="M391" s="198"/>
      <c r="N391" s="199"/>
      <c r="O391" s="70"/>
      <c r="P391" s="70"/>
      <c r="Q391" s="70"/>
      <c r="R391" s="70"/>
      <c r="S391" s="70"/>
      <c r="T391" s="71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6" t="s">
        <v>183</v>
      </c>
      <c r="AU391" s="16" t="s">
        <v>88</v>
      </c>
    </row>
    <row r="392" spans="1:65" s="13" customFormat="1">
      <c r="B392" s="202"/>
      <c r="C392" s="203"/>
      <c r="D392" s="195" t="s">
        <v>187</v>
      </c>
      <c r="E392" s="204" t="s">
        <v>130</v>
      </c>
      <c r="F392" s="205" t="s">
        <v>610</v>
      </c>
      <c r="G392" s="203"/>
      <c r="H392" s="206">
        <v>29.1</v>
      </c>
      <c r="I392" s="207"/>
      <c r="J392" s="203"/>
      <c r="K392" s="203"/>
      <c r="L392" s="208"/>
      <c r="M392" s="209"/>
      <c r="N392" s="210"/>
      <c r="O392" s="210"/>
      <c r="P392" s="210"/>
      <c r="Q392" s="210"/>
      <c r="R392" s="210"/>
      <c r="S392" s="210"/>
      <c r="T392" s="211"/>
      <c r="AT392" s="212" t="s">
        <v>187</v>
      </c>
      <c r="AU392" s="212" t="s">
        <v>88</v>
      </c>
      <c r="AV392" s="13" t="s">
        <v>88</v>
      </c>
      <c r="AW392" s="13" t="s">
        <v>34</v>
      </c>
      <c r="AX392" s="13" t="s">
        <v>84</v>
      </c>
      <c r="AY392" s="212" t="s">
        <v>174</v>
      </c>
    </row>
    <row r="393" spans="1:65" s="2" customFormat="1" ht="16.5" customHeight="1">
      <c r="A393" s="33"/>
      <c r="B393" s="34"/>
      <c r="C393" s="213" t="s">
        <v>611</v>
      </c>
      <c r="D393" s="213" t="s">
        <v>254</v>
      </c>
      <c r="E393" s="214" t="s">
        <v>612</v>
      </c>
      <c r="F393" s="215" t="s">
        <v>613</v>
      </c>
      <c r="G393" s="216" t="s">
        <v>179</v>
      </c>
      <c r="H393" s="217">
        <v>33.465000000000003</v>
      </c>
      <c r="I393" s="218"/>
      <c r="J393" s="219">
        <f>ROUND(I393*H393,2)</f>
        <v>0</v>
      </c>
      <c r="K393" s="215" t="s">
        <v>180</v>
      </c>
      <c r="L393" s="220"/>
      <c r="M393" s="221" t="s">
        <v>1</v>
      </c>
      <c r="N393" s="222" t="s">
        <v>44</v>
      </c>
      <c r="O393" s="70"/>
      <c r="P393" s="191">
        <f>O393*H393</f>
        <v>0</v>
      </c>
      <c r="Q393" s="191">
        <v>2.9999999999999997E-4</v>
      </c>
      <c r="R393" s="191">
        <f>Q393*H393</f>
        <v>1.00395E-2</v>
      </c>
      <c r="S393" s="191">
        <v>0</v>
      </c>
      <c r="T393" s="192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93" t="s">
        <v>387</v>
      </c>
      <c r="AT393" s="193" t="s">
        <v>254</v>
      </c>
      <c r="AU393" s="193" t="s">
        <v>88</v>
      </c>
      <c r="AY393" s="16" t="s">
        <v>174</v>
      </c>
      <c r="BE393" s="194">
        <f>IF(N393="základní",J393,0)</f>
        <v>0</v>
      </c>
      <c r="BF393" s="194">
        <f>IF(N393="snížená",J393,0)</f>
        <v>0</v>
      </c>
      <c r="BG393" s="194">
        <f>IF(N393="zákl. přenesená",J393,0)</f>
        <v>0</v>
      </c>
      <c r="BH393" s="194">
        <f>IF(N393="sníž. přenesená",J393,0)</f>
        <v>0</v>
      </c>
      <c r="BI393" s="194">
        <f>IF(N393="nulová",J393,0)</f>
        <v>0</v>
      </c>
      <c r="BJ393" s="16" t="s">
        <v>84</v>
      </c>
      <c r="BK393" s="194">
        <f>ROUND(I393*H393,2)</f>
        <v>0</v>
      </c>
      <c r="BL393" s="16" t="s">
        <v>282</v>
      </c>
      <c r="BM393" s="193" t="s">
        <v>614</v>
      </c>
    </row>
    <row r="394" spans="1:65" s="2" customFormat="1">
      <c r="A394" s="33"/>
      <c r="B394" s="34"/>
      <c r="C394" s="35"/>
      <c r="D394" s="195" t="s">
        <v>183</v>
      </c>
      <c r="E394" s="35"/>
      <c r="F394" s="196" t="s">
        <v>613</v>
      </c>
      <c r="G394" s="35"/>
      <c r="H394" s="35"/>
      <c r="I394" s="197"/>
      <c r="J394" s="35"/>
      <c r="K394" s="35"/>
      <c r="L394" s="38"/>
      <c r="M394" s="198"/>
      <c r="N394" s="199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183</v>
      </c>
      <c r="AU394" s="16" t="s">
        <v>88</v>
      </c>
    </row>
    <row r="395" spans="1:65" s="13" customFormat="1">
      <c r="B395" s="202"/>
      <c r="C395" s="203"/>
      <c r="D395" s="195" t="s">
        <v>187</v>
      </c>
      <c r="E395" s="203"/>
      <c r="F395" s="205" t="s">
        <v>615</v>
      </c>
      <c r="G395" s="203"/>
      <c r="H395" s="206">
        <v>33.465000000000003</v>
      </c>
      <c r="I395" s="207"/>
      <c r="J395" s="203"/>
      <c r="K395" s="203"/>
      <c r="L395" s="208"/>
      <c r="M395" s="209"/>
      <c r="N395" s="210"/>
      <c r="O395" s="210"/>
      <c r="P395" s="210"/>
      <c r="Q395" s="210"/>
      <c r="R395" s="210"/>
      <c r="S395" s="210"/>
      <c r="T395" s="211"/>
      <c r="AT395" s="212" t="s">
        <v>187</v>
      </c>
      <c r="AU395" s="212" t="s">
        <v>88</v>
      </c>
      <c r="AV395" s="13" t="s">
        <v>88</v>
      </c>
      <c r="AW395" s="13" t="s">
        <v>4</v>
      </c>
      <c r="AX395" s="13" t="s">
        <v>84</v>
      </c>
      <c r="AY395" s="212" t="s">
        <v>174</v>
      </c>
    </row>
    <row r="396" spans="1:65" s="12" customFormat="1" ht="25.9" customHeight="1">
      <c r="B396" s="166"/>
      <c r="C396" s="167"/>
      <c r="D396" s="168" t="s">
        <v>78</v>
      </c>
      <c r="E396" s="169" t="s">
        <v>616</v>
      </c>
      <c r="F396" s="169" t="s">
        <v>617</v>
      </c>
      <c r="G396" s="167"/>
      <c r="H396" s="167"/>
      <c r="I396" s="170"/>
      <c r="J396" s="171">
        <f>BK396</f>
        <v>0</v>
      </c>
      <c r="K396" s="167"/>
      <c r="L396" s="172"/>
      <c r="M396" s="173"/>
      <c r="N396" s="174"/>
      <c r="O396" s="174"/>
      <c r="P396" s="175">
        <f>P397+SUM(P398:P402)+P418+P437+P440</f>
        <v>0</v>
      </c>
      <c r="Q396" s="174"/>
      <c r="R396" s="175">
        <f>R397+SUM(R398:R402)+R418+R437+R440</f>
        <v>0</v>
      </c>
      <c r="S396" s="174"/>
      <c r="T396" s="176">
        <f>T397+SUM(T398:T402)+T418+T437+T440</f>
        <v>0</v>
      </c>
      <c r="AR396" s="177" t="s">
        <v>204</v>
      </c>
      <c r="AT396" s="178" t="s">
        <v>78</v>
      </c>
      <c r="AU396" s="178" t="s">
        <v>79</v>
      </c>
      <c r="AY396" s="177" t="s">
        <v>174</v>
      </c>
      <c r="BK396" s="179">
        <f>BK397+SUM(BK398:BK402)+BK418+BK437+BK440</f>
        <v>0</v>
      </c>
    </row>
    <row r="397" spans="1:65" s="2" customFormat="1" ht="16.5" customHeight="1">
      <c r="A397" s="33"/>
      <c r="B397" s="34"/>
      <c r="C397" s="182" t="s">
        <v>618</v>
      </c>
      <c r="D397" s="182" t="s">
        <v>176</v>
      </c>
      <c r="E397" s="183" t="s">
        <v>619</v>
      </c>
      <c r="F397" s="184" t="s">
        <v>620</v>
      </c>
      <c r="G397" s="185" t="s">
        <v>621</v>
      </c>
      <c r="H397" s="186">
        <v>1</v>
      </c>
      <c r="I397" s="187"/>
      <c r="J397" s="188">
        <f>ROUND(I397*H397,2)</f>
        <v>0</v>
      </c>
      <c r="K397" s="184" t="s">
        <v>1</v>
      </c>
      <c r="L397" s="38"/>
      <c r="M397" s="189" t="s">
        <v>1</v>
      </c>
      <c r="N397" s="190" t="s">
        <v>44</v>
      </c>
      <c r="O397" s="70"/>
      <c r="P397" s="191">
        <f>O397*H397</f>
        <v>0</v>
      </c>
      <c r="Q397" s="191">
        <v>0</v>
      </c>
      <c r="R397" s="191">
        <f>Q397*H397</f>
        <v>0</v>
      </c>
      <c r="S397" s="191">
        <v>0</v>
      </c>
      <c r="T397" s="19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93" t="s">
        <v>622</v>
      </c>
      <c r="AT397" s="193" t="s">
        <v>176</v>
      </c>
      <c r="AU397" s="193" t="s">
        <v>84</v>
      </c>
      <c r="AY397" s="16" t="s">
        <v>174</v>
      </c>
      <c r="BE397" s="194">
        <f>IF(N397="základní",J397,0)</f>
        <v>0</v>
      </c>
      <c r="BF397" s="194">
        <f>IF(N397="snížená",J397,0)</f>
        <v>0</v>
      </c>
      <c r="BG397" s="194">
        <f>IF(N397="zákl. přenesená",J397,0)</f>
        <v>0</v>
      </c>
      <c r="BH397" s="194">
        <f>IF(N397="sníž. přenesená",J397,0)</f>
        <v>0</v>
      </c>
      <c r="BI397" s="194">
        <f>IF(N397="nulová",J397,0)</f>
        <v>0</v>
      </c>
      <c r="BJ397" s="16" t="s">
        <v>84</v>
      </c>
      <c r="BK397" s="194">
        <f>ROUND(I397*H397,2)</f>
        <v>0</v>
      </c>
      <c r="BL397" s="16" t="s">
        <v>622</v>
      </c>
      <c r="BM397" s="193" t="s">
        <v>623</v>
      </c>
    </row>
    <row r="398" spans="1:65" s="2" customFormat="1" ht="19.5">
      <c r="A398" s="33"/>
      <c r="B398" s="34"/>
      <c r="C398" s="35"/>
      <c r="D398" s="195" t="s">
        <v>183</v>
      </c>
      <c r="E398" s="35"/>
      <c r="F398" s="196" t="s">
        <v>624</v>
      </c>
      <c r="G398" s="35"/>
      <c r="H398" s="35"/>
      <c r="I398" s="197"/>
      <c r="J398" s="35"/>
      <c r="K398" s="35"/>
      <c r="L398" s="38"/>
      <c r="M398" s="198"/>
      <c r="N398" s="199"/>
      <c r="O398" s="70"/>
      <c r="P398" s="70"/>
      <c r="Q398" s="70"/>
      <c r="R398" s="70"/>
      <c r="S398" s="70"/>
      <c r="T398" s="71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6" t="s">
        <v>183</v>
      </c>
      <c r="AU398" s="16" t="s">
        <v>84</v>
      </c>
    </row>
    <row r="399" spans="1:65" s="2" customFormat="1" ht="16.5" customHeight="1">
      <c r="A399" s="33"/>
      <c r="B399" s="34"/>
      <c r="C399" s="182" t="s">
        <v>625</v>
      </c>
      <c r="D399" s="182" t="s">
        <v>176</v>
      </c>
      <c r="E399" s="183" t="s">
        <v>626</v>
      </c>
      <c r="F399" s="184" t="s">
        <v>627</v>
      </c>
      <c r="G399" s="185" t="s">
        <v>628</v>
      </c>
      <c r="H399" s="186">
        <v>2</v>
      </c>
      <c r="I399" s="187"/>
      <c r="J399" s="188">
        <f>ROUND(I399*H399,2)</f>
        <v>0</v>
      </c>
      <c r="K399" s="184" t="s">
        <v>1</v>
      </c>
      <c r="L399" s="38"/>
      <c r="M399" s="189" t="s">
        <v>1</v>
      </c>
      <c r="N399" s="190" t="s">
        <v>44</v>
      </c>
      <c r="O399" s="70"/>
      <c r="P399" s="191">
        <f>O399*H399</f>
        <v>0</v>
      </c>
      <c r="Q399" s="191">
        <v>0</v>
      </c>
      <c r="R399" s="191">
        <f>Q399*H399</f>
        <v>0</v>
      </c>
      <c r="S399" s="191">
        <v>0</v>
      </c>
      <c r="T399" s="192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93" t="s">
        <v>622</v>
      </c>
      <c r="AT399" s="193" t="s">
        <v>176</v>
      </c>
      <c r="AU399" s="193" t="s">
        <v>84</v>
      </c>
      <c r="AY399" s="16" t="s">
        <v>174</v>
      </c>
      <c r="BE399" s="194">
        <f>IF(N399="základní",J399,0)</f>
        <v>0</v>
      </c>
      <c r="BF399" s="194">
        <f>IF(N399="snížená",J399,0)</f>
        <v>0</v>
      </c>
      <c r="BG399" s="194">
        <f>IF(N399="zákl. přenesená",J399,0)</f>
        <v>0</v>
      </c>
      <c r="BH399" s="194">
        <f>IF(N399="sníž. přenesená",J399,0)</f>
        <v>0</v>
      </c>
      <c r="BI399" s="194">
        <f>IF(N399="nulová",J399,0)</f>
        <v>0</v>
      </c>
      <c r="BJ399" s="16" t="s">
        <v>84</v>
      </c>
      <c r="BK399" s="194">
        <f>ROUND(I399*H399,2)</f>
        <v>0</v>
      </c>
      <c r="BL399" s="16" t="s">
        <v>622</v>
      </c>
      <c r="BM399" s="193" t="s">
        <v>629</v>
      </c>
    </row>
    <row r="400" spans="1:65" s="2" customFormat="1">
      <c r="A400" s="33"/>
      <c r="B400" s="34"/>
      <c r="C400" s="35"/>
      <c r="D400" s="195" t="s">
        <v>183</v>
      </c>
      <c r="E400" s="35"/>
      <c r="F400" s="196" t="s">
        <v>627</v>
      </c>
      <c r="G400" s="35"/>
      <c r="H400" s="35"/>
      <c r="I400" s="197"/>
      <c r="J400" s="35"/>
      <c r="K400" s="35"/>
      <c r="L400" s="38"/>
      <c r="M400" s="198"/>
      <c r="N400" s="199"/>
      <c r="O400" s="70"/>
      <c r="P400" s="70"/>
      <c r="Q400" s="70"/>
      <c r="R400" s="70"/>
      <c r="S400" s="70"/>
      <c r="T400" s="7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183</v>
      </c>
      <c r="AU400" s="16" t="s">
        <v>84</v>
      </c>
    </row>
    <row r="401" spans="1:65" s="2" customFormat="1" ht="48.75">
      <c r="A401" s="33"/>
      <c r="B401" s="34"/>
      <c r="C401" s="35"/>
      <c r="D401" s="195" t="s">
        <v>630</v>
      </c>
      <c r="E401" s="35"/>
      <c r="F401" s="234" t="s">
        <v>631</v>
      </c>
      <c r="G401" s="35"/>
      <c r="H401" s="35"/>
      <c r="I401" s="197"/>
      <c r="J401" s="35"/>
      <c r="K401" s="35"/>
      <c r="L401" s="38"/>
      <c r="M401" s="198"/>
      <c r="N401" s="199"/>
      <c r="O401" s="70"/>
      <c r="P401" s="70"/>
      <c r="Q401" s="70"/>
      <c r="R401" s="70"/>
      <c r="S401" s="70"/>
      <c r="T401" s="71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6" t="s">
        <v>630</v>
      </c>
      <c r="AU401" s="16" t="s">
        <v>84</v>
      </c>
    </row>
    <row r="402" spans="1:65" s="12" customFormat="1" ht="22.9" customHeight="1">
      <c r="B402" s="166"/>
      <c r="C402" s="167"/>
      <c r="D402" s="168" t="s">
        <v>78</v>
      </c>
      <c r="E402" s="180" t="s">
        <v>632</v>
      </c>
      <c r="F402" s="180" t="s">
        <v>633</v>
      </c>
      <c r="G402" s="167"/>
      <c r="H402" s="167"/>
      <c r="I402" s="170"/>
      <c r="J402" s="181">
        <f>BK402</f>
        <v>0</v>
      </c>
      <c r="K402" s="167"/>
      <c r="L402" s="172"/>
      <c r="M402" s="173"/>
      <c r="N402" s="174"/>
      <c r="O402" s="174"/>
      <c r="P402" s="175">
        <f>SUM(P403:P417)</f>
        <v>0</v>
      </c>
      <c r="Q402" s="174"/>
      <c r="R402" s="175">
        <f>SUM(R403:R417)</f>
        <v>0</v>
      </c>
      <c r="S402" s="174"/>
      <c r="T402" s="176">
        <f>SUM(T403:T417)</f>
        <v>0</v>
      </c>
      <c r="AR402" s="177" t="s">
        <v>204</v>
      </c>
      <c r="AT402" s="178" t="s">
        <v>78</v>
      </c>
      <c r="AU402" s="178" t="s">
        <v>84</v>
      </c>
      <c r="AY402" s="177" t="s">
        <v>174</v>
      </c>
      <c r="BK402" s="179">
        <f>SUM(BK403:BK417)</f>
        <v>0</v>
      </c>
    </row>
    <row r="403" spans="1:65" s="2" customFormat="1" ht="16.5" customHeight="1">
      <c r="A403" s="33"/>
      <c r="B403" s="34"/>
      <c r="C403" s="182" t="s">
        <v>634</v>
      </c>
      <c r="D403" s="182" t="s">
        <v>176</v>
      </c>
      <c r="E403" s="183" t="s">
        <v>635</v>
      </c>
      <c r="F403" s="184" t="s">
        <v>636</v>
      </c>
      <c r="G403" s="185" t="s">
        <v>637</v>
      </c>
      <c r="H403" s="186">
        <v>1</v>
      </c>
      <c r="I403" s="187"/>
      <c r="J403" s="188">
        <f>ROUND(I403*H403,2)</f>
        <v>0</v>
      </c>
      <c r="K403" s="184" t="s">
        <v>180</v>
      </c>
      <c r="L403" s="38"/>
      <c r="M403" s="189" t="s">
        <v>1</v>
      </c>
      <c r="N403" s="190" t="s">
        <v>44</v>
      </c>
      <c r="O403" s="70"/>
      <c r="P403" s="191">
        <f>O403*H403</f>
        <v>0</v>
      </c>
      <c r="Q403" s="191">
        <v>0</v>
      </c>
      <c r="R403" s="191">
        <f>Q403*H403</f>
        <v>0</v>
      </c>
      <c r="S403" s="191">
        <v>0</v>
      </c>
      <c r="T403" s="192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93" t="s">
        <v>622</v>
      </c>
      <c r="AT403" s="193" t="s">
        <v>176</v>
      </c>
      <c r="AU403" s="193" t="s">
        <v>88</v>
      </c>
      <c r="AY403" s="16" t="s">
        <v>174</v>
      </c>
      <c r="BE403" s="194">
        <f>IF(N403="základní",J403,0)</f>
        <v>0</v>
      </c>
      <c r="BF403" s="194">
        <f>IF(N403="snížená",J403,0)</f>
        <v>0</v>
      </c>
      <c r="BG403" s="194">
        <f>IF(N403="zákl. přenesená",J403,0)</f>
        <v>0</v>
      </c>
      <c r="BH403" s="194">
        <f>IF(N403="sníž. přenesená",J403,0)</f>
        <v>0</v>
      </c>
      <c r="BI403" s="194">
        <f>IF(N403="nulová",J403,0)</f>
        <v>0</v>
      </c>
      <c r="BJ403" s="16" t="s">
        <v>84</v>
      </c>
      <c r="BK403" s="194">
        <f>ROUND(I403*H403,2)</f>
        <v>0</v>
      </c>
      <c r="BL403" s="16" t="s">
        <v>622</v>
      </c>
      <c r="BM403" s="193" t="s">
        <v>638</v>
      </c>
    </row>
    <row r="404" spans="1:65" s="2" customFormat="1">
      <c r="A404" s="33"/>
      <c r="B404" s="34"/>
      <c r="C404" s="35"/>
      <c r="D404" s="195" t="s">
        <v>183</v>
      </c>
      <c r="E404" s="35"/>
      <c r="F404" s="196" t="s">
        <v>636</v>
      </c>
      <c r="G404" s="35"/>
      <c r="H404" s="35"/>
      <c r="I404" s="197"/>
      <c r="J404" s="35"/>
      <c r="K404" s="35"/>
      <c r="L404" s="38"/>
      <c r="M404" s="198"/>
      <c r="N404" s="199"/>
      <c r="O404" s="70"/>
      <c r="P404" s="70"/>
      <c r="Q404" s="70"/>
      <c r="R404" s="70"/>
      <c r="S404" s="70"/>
      <c r="T404" s="71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6" t="s">
        <v>183</v>
      </c>
      <c r="AU404" s="16" t="s">
        <v>88</v>
      </c>
    </row>
    <row r="405" spans="1:65" s="2" customFormat="1">
      <c r="A405" s="33"/>
      <c r="B405" s="34"/>
      <c r="C405" s="35"/>
      <c r="D405" s="200" t="s">
        <v>185</v>
      </c>
      <c r="E405" s="35"/>
      <c r="F405" s="201" t="s">
        <v>639</v>
      </c>
      <c r="G405" s="35"/>
      <c r="H405" s="35"/>
      <c r="I405" s="197"/>
      <c r="J405" s="35"/>
      <c r="K405" s="35"/>
      <c r="L405" s="38"/>
      <c r="M405" s="198"/>
      <c r="N405" s="199"/>
      <c r="O405" s="70"/>
      <c r="P405" s="70"/>
      <c r="Q405" s="70"/>
      <c r="R405" s="70"/>
      <c r="S405" s="70"/>
      <c r="T405" s="71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6" t="s">
        <v>185</v>
      </c>
      <c r="AU405" s="16" t="s">
        <v>88</v>
      </c>
    </row>
    <row r="406" spans="1:65" s="2" customFormat="1" ht="16.5" customHeight="1">
      <c r="A406" s="33"/>
      <c r="B406" s="34"/>
      <c r="C406" s="182" t="s">
        <v>640</v>
      </c>
      <c r="D406" s="182" t="s">
        <v>176</v>
      </c>
      <c r="E406" s="183" t="s">
        <v>641</v>
      </c>
      <c r="F406" s="184" t="s">
        <v>642</v>
      </c>
      <c r="G406" s="185" t="s">
        <v>637</v>
      </c>
      <c r="H406" s="186">
        <v>1</v>
      </c>
      <c r="I406" s="187"/>
      <c r="J406" s="188">
        <f>ROUND(I406*H406,2)</f>
        <v>0</v>
      </c>
      <c r="K406" s="184" t="s">
        <v>180</v>
      </c>
      <c r="L406" s="38"/>
      <c r="M406" s="189" t="s">
        <v>1</v>
      </c>
      <c r="N406" s="190" t="s">
        <v>44</v>
      </c>
      <c r="O406" s="70"/>
      <c r="P406" s="191">
        <f>O406*H406</f>
        <v>0</v>
      </c>
      <c r="Q406" s="191">
        <v>0</v>
      </c>
      <c r="R406" s="191">
        <f>Q406*H406</f>
        <v>0</v>
      </c>
      <c r="S406" s="191">
        <v>0</v>
      </c>
      <c r="T406" s="192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93" t="s">
        <v>622</v>
      </c>
      <c r="AT406" s="193" t="s">
        <v>176</v>
      </c>
      <c r="AU406" s="193" t="s">
        <v>88</v>
      </c>
      <c r="AY406" s="16" t="s">
        <v>174</v>
      </c>
      <c r="BE406" s="194">
        <f>IF(N406="základní",J406,0)</f>
        <v>0</v>
      </c>
      <c r="BF406" s="194">
        <f>IF(N406="snížená",J406,0)</f>
        <v>0</v>
      </c>
      <c r="BG406" s="194">
        <f>IF(N406="zákl. přenesená",J406,0)</f>
        <v>0</v>
      </c>
      <c r="BH406" s="194">
        <f>IF(N406="sníž. přenesená",J406,0)</f>
        <v>0</v>
      </c>
      <c r="BI406" s="194">
        <f>IF(N406="nulová",J406,0)</f>
        <v>0</v>
      </c>
      <c r="BJ406" s="16" t="s">
        <v>84</v>
      </c>
      <c r="BK406" s="194">
        <f>ROUND(I406*H406,2)</f>
        <v>0</v>
      </c>
      <c r="BL406" s="16" t="s">
        <v>622</v>
      </c>
      <c r="BM406" s="193" t="s">
        <v>643</v>
      </c>
    </row>
    <row r="407" spans="1:65" s="2" customFormat="1">
      <c r="A407" s="33"/>
      <c r="B407" s="34"/>
      <c r="C407" s="35"/>
      <c r="D407" s="195" t="s">
        <v>183</v>
      </c>
      <c r="E407" s="35"/>
      <c r="F407" s="196" t="s">
        <v>642</v>
      </c>
      <c r="G407" s="35"/>
      <c r="H407" s="35"/>
      <c r="I407" s="197"/>
      <c r="J407" s="35"/>
      <c r="K407" s="35"/>
      <c r="L407" s="38"/>
      <c r="M407" s="198"/>
      <c r="N407" s="199"/>
      <c r="O407" s="70"/>
      <c r="P407" s="70"/>
      <c r="Q407" s="70"/>
      <c r="R407" s="70"/>
      <c r="S407" s="70"/>
      <c r="T407" s="71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6" t="s">
        <v>183</v>
      </c>
      <c r="AU407" s="16" t="s">
        <v>88</v>
      </c>
    </row>
    <row r="408" spans="1:65" s="2" customFormat="1">
      <c r="A408" s="33"/>
      <c r="B408" s="34"/>
      <c r="C408" s="35"/>
      <c r="D408" s="200" t="s">
        <v>185</v>
      </c>
      <c r="E408" s="35"/>
      <c r="F408" s="201" t="s">
        <v>644</v>
      </c>
      <c r="G408" s="35"/>
      <c r="H408" s="35"/>
      <c r="I408" s="197"/>
      <c r="J408" s="35"/>
      <c r="K408" s="35"/>
      <c r="L408" s="38"/>
      <c r="M408" s="198"/>
      <c r="N408" s="199"/>
      <c r="O408" s="70"/>
      <c r="P408" s="70"/>
      <c r="Q408" s="70"/>
      <c r="R408" s="70"/>
      <c r="S408" s="70"/>
      <c r="T408" s="71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185</v>
      </c>
      <c r="AU408" s="16" t="s">
        <v>88</v>
      </c>
    </row>
    <row r="409" spans="1:65" s="2" customFormat="1" ht="16.5" customHeight="1">
      <c r="A409" s="33"/>
      <c r="B409" s="34"/>
      <c r="C409" s="182" t="s">
        <v>645</v>
      </c>
      <c r="D409" s="182" t="s">
        <v>176</v>
      </c>
      <c r="E409" s="183" t="s">
        <v>646</v>
      </c>
      <c r="F409" s="184" t="s">
        <v>647</v>
      </c>
      <c r="G409" s="185" t="s">
        <v>637</v>
      </c>
      <c r="H409" s="186">
        <v>1</v>
      </c>
      <c r="I409" s="187"/>
      <c r="J409" s="188">
        <f>ROUND(I409*H409,2)</f>
        <v>0</v>
      </c>
      <c r="K409" s="184" t="s">
        <v>180</v>
      </c>
      <c r="L409" s="38"/>
      <c r="M409" s="189" t="s">
        <v>1</v>
      </c>
      <c r="N409" s="190" t="s">
        <v>44</v>
      </c>
      <c r="O409" s="70"/>
      <c r="P409" s="191">
        <f>O409*H409</f>
        <v>0</v>
      </c>
      <c r="Q409" s="191">
        <v>0</v>
      </c>
      <c r="R409" s="191">
        <f>Q409*H409</f>
        <v>0</v>
      </c>
      <c r="S409" s="191">
        <v>0</v>
      </c>
      <c r="T409" s="19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93" t="s">
        <v>622</v>
      </c>
      <c r="AT409" s="193" t="s">
        <v>176</v>
      </c>
      <c r="AU409" s="193" t="s">
        <v>88</v>
      </c>
      <c r="AY409" s="16" t="s">
        <v>174</v>
      </c>
      <c r="BE409" s="194">
        <f>IF(N409="základní",J409,0)</f>
        <v>0</v>
      </c>
      <c r="BF409" s="194">
        <f>IF(N409="snížená",J409,0)</f>
        <v>0</v>
      </c>
      <c r="BG409" s="194">
        <f>IF(N409="zákl. přenesená",J409,0)</f>
        <v>0</v>
      </c>
      <c r="BH409" s="194">
        <f>IF(N409="sníž. přenesená",J409,0)</f>
        <v>0</v>
      </c>
      <c r="BI409" s="194">
        <f>IF(N409="nulová",J409,0)</f>
        <v>0</v>
      </c>
      <c r="BJ409" s="16" t="s">
        <v>84</v>
      </c>
      <c r="BK409" s="194">
        <f>ROUND(I409*H409,2)</f>
        <v>0</v>
      </c>
      <c r="BL409" s="16" t="s">
        <v>622</v>
      </c>
      <c r="BM409" s="193" t="s">
        <v>648</v>
      </c>
    </row>
    <row r="410" spans="1:65" s="2" customFormat="1">
      <c r="A410" s="33"/>
      <c r="B410" s="34"/>
      <c r="C410" s="35"/>
      <c r="D410" s="195" t="s">
        <v>183</v>
      </c>
      <c r="E410" s="35"/>
      <c r="F410" s="196" t="s">
        <v>647</v>
      </c>
      <c r="G410" s="35"/>
      <c r="H410" s="35"/>
      <c r="I410" s="197"/>
      <c r="J410" s="35"/>
      <c r="K410" s="35"/>
      <c r="L410" s="38"/>
      <c r="M410" s="198"/>
      <c r="N410" s="199"/>
      <c r="O410" s="70"/>
      <c r="P410" s="70"/>
      <c r="Q410" s="70"/>
      <c r="R410" s="70"/>
      <c r="S410" s="70"/>
      <c r="T410" s="71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16" t="s">
        <v>183</v>
      </c>
      <c r="AU410" s="16" t="s">
        <v>88</v>
      </c>
    </row>
    <row r="411" spans="1:65" s="2" customFormat="1">
      <c r="A411" s="33"/>
      <c r="B411" s="34"/>
      <c r="C411" s="35"/>
      <c r="D411" s="200" t="s">
        <v>185</v>
      </c>
      <c r="E411" s="35"/>
      <c r="F411" s="201" t="s">
        <v>649</v>
      </c>
      <c r="G411" s="35"/>
      <c r="H411" s="35"/>
      <c r="I411" s="197"/>
      <c r="J411" s="35"/>
      <c r="K411" s="35"/>
      <c r="L411" s="38"/>
      <c r="M411" s="198"/>
      <c r="N411" s="199"/>
      <c r="O411" s="70"/>
      <c r="P411" s="70"/>
      <c r="Q411" s="70"/>
      <c r="R411" s="70"/>
      <c r="S411" s="70"/>
      <c r="T411" s="71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6" t="s">
        <v>185</v>
      </c>
      <c r="AU411" s="16" t="s">
        <v>88</v>
      </c>
    </row>
    <row r="412" spans="1:65" s="2" customFormat="1" ht="16.5" customHeight="1">
      <c r="A412" s="33"/>
      <c r="B412" s="34"/>
      <c r="C412" s="182" t="s">
        <v>650</v>
      </c>
      <c r="D412" s="182" t="s">
        <v>176</v>
      </c>
      <c r="E412" s="183" t="s">
        <v>651</v>
      </c>
      <c r="F412" s="184" t="s">
        <v>652</v>
      </c>
      <c r="G412" s="185" t="s">
        <v>621</v>
      </c>
      <c r="H412" s="186">
        <v>1</v>
      </c>
      <c r="I412" s="187"/>
      <c r="J412" s="188">
        <f>ROUND(I412*H412,2)</f>
        <v>0</v>
      </c>
      <c r="K412" s="184" t="s">
        <v>1</v>
      </c>
      <c r="L412" s="38"/>
      <c r="M412" s="189" t="s">
        <v>1</v>
      </c>
      <c r="N412" s="190" t="s">
        <v>44</v>
      </c>
      <c r="O412" s="70"/>
      <c r="P412" s="191">
        <f>O412*H412</f>
        <v>0</v>
      </c>
      <c r="Q412" s="191">
        <v>0</v>
      </c>
      <c r="R412" s="191">
        <f>Q412*H412</f>
        <v>0</v>
      </c>
      <c r="S412" s="191">
        <v>0</v>
      </c>
      <c r="T412" s="192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93" t="s">
        <v>622</v>
      </c>
      <c r="AT412" s="193" t="s">
        <v>176</v>
      </c>
      <c r="AU412" s="193" t="s">
        <v>88</v>
      </c>
      <c r="AY412" s="16" t="s">
        <v>174</v>
      </c>
      <c r="BE412" s="194">
        <f>IF(N412="základní",J412,0)</f>
        <v>0</v>
      </c>
      <c r="BF412" s="194">
        <f>IF(N412="snížená",J412,0)</f>
        <v>0</v>
      </c>
      <c r="BG412" s="194">
        <f>IF(N412="zákl. přenesená",J412,0)</f>
        <v>0</v>
      </c>
      <c r="BH412" s="194">
        <f>IF(N412="sníž. přenesená",J412,0)</f>
        <v>0</v>
      </c>
      <c r="BI412" s="194">
        <f>IF(N412="nulová",J412,0)</f>
        <v>0</v>
      </c>
      <c r="BJ412" s="16" t="s">
        <v>84</v>
      </c>
      <c r="BK412" s="194">
        <f>ROUND(I412*H412,2)</f>
        <v>0</v>
      </c>
      <c r="BL412" s="16" t="s">
        <v>622</v>
      </c>
      <c r="BM412" s="193" t="s">
        <v>653</v>
      </c>
    </row>
    <row r="413" spans="1:65" s="2" customFormat="1" ht="19.5">
      <c r="A413" s="33"/>
      <c r="B413" s="34"/>
      <c r="C413" s="35"/>
      <c r="D413" s="195" t="s">
        <v>183</v>
      </c>
      <c r="E413" s="35"/>
      <c r="F413" s="196" t="s">
        <v>654</v>
      </c>
      <c r="G413" s="35"/>
      <c r="H413" s="35"/>
      <c r="I413" s="197"/>
      <c r="J413" s="35"/>
      <c r="K413" s="35"/>
      <c r="L413" s="38"/>
      <c r="M413" s="198"/>
      <c r="N413" s="199"/>
      <c r="O413" s="70"/>
      <c r="P413" s="70"/>
      <c r="Q413" s="70"/>
      <c r="R413" s="70"/>
      <c r="S413" s="70"/>
      <c r="T413" s="71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6" t="s">
        <v>183</v>
      </c>
      <c r="AU413" s="16" t="s">
        <v>88</v>
      </c>
    </row>
    <row r="414" spans="1:65" s="2" customFormat="1" ht="29.25">
      <c r="A414" s="33"/>
      <c r="B414" s="34"/>
      <c r="C414" s="35"/>
      <c r="D414" s="195" t="s">
        <v>630</v>
      </c>
      <c r="E414" s="35"/>
      <c r="F414" s="234" t="s">
        <v>655</v>
      </c>
      <c r="G414" s="35"/>
      <c r="H414" s="35"/>
      <c r="I414" s="197"/>
      <c r="J414" s="35"/>
      <c r="K414" s="35"/>
      <c r="L414" s="38"/>
      <c r="M414" s="198"/>
      <c r="N414" s="199"/>
      <c r="O414" s="70"/>
      <c r="P414" s="70"/>
      <c r="Q414" s="70"/>
      <c r="R414" s="70"/>
      <c r="S414" s="70"/>
      <c r="T414" s="71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6" t="s">
        <v>630</v>
      </c>
      <c r="AU414" s="16" t="s">
        <v>88</v>
      </c>
    </row>
    <row r="415" spans="1:65" s="2" customFormat="1" ht="16.5" customHeight="1">
      <c r="A415" s="33"/>
      <c r="B415" s="34"/>
      <c r="C415" s="182" t="s">
        <v>656</v>
      </c>
      <c r="D415" s="182" t="s">
        <v>176</v>
      </c>
      <c r="E415" s="183" t="s">
        <v>657</v>
      </c>
      <c r="F415" s="184" t="s">
        <v>658</v>
      </c>
      <c r="G415" s="185" t="s">
        <v>637</v>
      </c>
      <c r="H415" s="186">
        <v>1</v>
      </c>
      <c r="I415" s="187"/>
      <c r="J415" s="188">
        <f>ROUND(I415*H415,2)</f>
        <v>0</v>
      </c>
      <c r="K415" s="184" t="s">
        <v>180</v>
      </c>
      <c r="L415" s="38"/>
      <c r="M415" s="189" t="s">
        <v>1</v>
      </c>
      <c r="N415" s="190" t="s">
        <v>44</v>
      </c>
      <c r="O415" s="70"/>
      <c r="P415" s="191">
        <f>O415*H415</f>
        <v>0</v>
      </c>
      <c r="Q415" s="191">
        <v>0</v>
      </c>
      <c r="R415" s="191">
        <f>Q415*H415</f>
        <v>0</v>
      </c>
      <c r="S415" s="191">
        <v>0</v>
      </c>
      <c r="T415" s="19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93" t="s">
        <v>622</v>
      </c>
      <c r="AT415" s="193" t="s">
        <v>176</v>
      </c>
      <c r="AU415" s="193" t="s">
        <v>88</v>
      </c>
      <c r="AY415" s="16" t="s">
        <v>174</v>
      </c>
      <c r="BE415" s="194">
        <f>IF(N415="základní",J415,0)</f>
        <v>0</v>
      </c>
      <c r="BF415" s="194">
        <f>IF(N415="snížená",J415,0)</f>
        <v>0</v>
      </c>
      <c r="BG415" s="194">
        <f>IF(N415="zákl. přenesená",J415,0)</f>
        <v>0</v>
      </c>
      <c r="BH415" s="194">
        <f>IF(N415="sníž. přenesená",J415,0)</f>
        <v>0</v>
      </c>
      <c r="BI415" s="194">
        <f>IF(N415="nulová",J415,0)</f>
        <v>0</v>
      </c>
      <c r="BJ415" s="16" t="s">
        <v>84</v>
      </c>
      <c r="BK415" s="194">
        <f>ROUND(I415*H415,2)</f>
        <v>0</v>
      </c>
      <c r="BL415" s="16" t="s">
        <v>622</v>
      </c>
      <c r="BM415" s="193" t="s">
        <v>659</v>
      </c>
    </row>
    <row r="416" spans="1:65" s="2" customFormat="1">
      <c r="A416" s="33"/>
      <c r="B416" s="34"/>
      <c r="C416" s="35"/>
      <c r="D416" s="195" t="s">
        <v>183</v>
      </c>
      <c r="E416" s="35"/>
      <c r="F416" s="196" t="s">
        <v>658</v>
      </c>
      <c r="G416" s="35"/>
      <c r="H416" s="35"/>
      <c r="I416" s="197"/>
      <c r="J416" s="35"/>
      <c r="K416" s="35"/>
      <c r="L416" s="38"/>
      <c r="M416" s="198"/>
      <c r="N416" s="199"/>
      <c r="O416" s="70"/>
      <c r="P416" s="70"/>
      <c r="Q416" s="70"/>
      <c r="R416" s="70"/>
      <c r="S416" s="70"/>
      <c r="T416" s="71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6" t="s">
        <v>183</v>
      </c>
      <c r="AU416" s="16" t="s">
        <v>88</v>
      </c>
    </row>
    <row r="417" spans="1:65" s="2" customFormat="1">
      <c r="A417" s="33"/>
      <c r="B417" s="34"/>
      <c r="C417" s="35"/>
      <c r="D417" s="200" t="s">
        <v>185</v>
      </c>
      <c r="E417" s="35"/>
      <c r="F417" s="201" t="s">
        <v>660</v>
      </c>
      <c r="G417" s="35"/>
      <c r="H417" s="35"/>
      <c r="I417" s="197"/>
      <c r="J417" s="35"/>
      <c r="K417" s="35"/>
      <c r="L417" s="38"/>
      <c r="M417" s="198"/>
      <c r="N417" s="199"/>
      <c r="O417" s="70"/>
      <c r="P417" s="70"/>
      <c r="Q417" s="70"/>
      <c r="R417" s="70"/>
      <c r="S417" s="70"/>
      <c r="T417" s="71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6" t="s">
        <v>185</v>
      </c>
      <c r="AU417" s="16" t="s">
        <v>88</v>
      </c>
    </row>
    <row r="418" spans="1:65" s="12" customFormat="1" ht="22.9" customHeight="1">
      <c r="B418" s="166"/>
      <c r="C418" s="167"/>
      <c r="D418" s="168" t="s">
        <v>78</v>
      </c>
      <c r="E418" s="180" t="s">
        <v>661</v>
      </c>
      <c r="F418" s="180" t="s">
        <v>662</v>
      </c>
      <c r="G418" s="167"/>
      <c r="H418" s="167"/>
      <c r="I418" s="170"/>
      <c r="J418" s="181">
        <f>BK418</f>
        <v>0</v>
      </c>
      <c r="K418" s="167"/>
      <c r="L418" s="172"/>
      <c r="M418" s="173"/>
      <c r="N418" s="174"/>
      <c r="O418" s="174"/>
      <c r="P418" s="175">
        <f>SUM(P419:P436)</f>
        <v>0</v>
      </c>
      <c r="Q418" s="174"/>
      <c r="R418" s="175">
        <f>SUM(R419:R436)</f>
        <v>0</v>
      </c>
      <c r="S418" s="174"/>
      <c r="T418" s="176">
        <f>SUM(T419:T436)</f>
        <v>0</v>
      </c>
      <c r="AR418" s="177" t="s">
        <v>204</v>
      </c>
      <c r="AT418" s="178" t="s">
        <v>78</v>
      </c>
      <c r="AU418" s="178" t="s">
        <v>84</v>
      </c>
      <c r="AY418" s="177" t="s">
        <v>174</v>
      </c>
      <c r="BK418" s="179">
        <f>SUM(BK419:BK436)</f>
        <v>0</v>
      </c>
    </row>
    <row r="419" spans="1:65" s="2" customFormat="1" ht="16.5" customHeight="1">
      <c r="A419" s="33"/>
      <c r="B419" s="34"/>
      <c r="C419" s="182" t="s">
        <v>663</v>
      </c>
      <c r="D419" s="182" t="s">
        <v>176</v>
      </c>
      <c r="E419" s="183" t="s">
        <v>664</v>
      </c>
      <c r="F419" s="184" t="s">
        <v>662</v>
      </c>
      <c r="G419" s="185" t="s">
        <v>637</v>
      </c>
      <c r="H419" s="186">
        <v>1</v>
      </c>
      <c r="I419" s="187"/>
      <c r="J419" s="188">
        <f>ROUND(I419*H419,2)</f>
        <v>0</v>
      </c>
      <c r="K419" s="184" t="s">
        <v>180</v>
      </c>
      <c r="L419" s="38"/>
      <c r="M419" s="189" t="s">
        <v>1</v>
      </c>
      <c r="N419" s="190" t="s">
        <v>44</v>
      </c>
      <c r="O419" s="70"/>
      <c r="P419" s="191">
        <f>O419*H419</f>
        <v>0</v>
      </c>
      <c r="Q419" s="191">
        <v>0</v>
      </c>
      <c r="R419" s="191">
        <f>Q419*H419</f>
        <v>0</v>
      </c>
      <c r="S419" s="191">
        <v>0</v>
      </c>
      <c r="T419" s="192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93" t="s">
        <v>622</v>
      </c>
      <c r="AT419" s="193" t="s">
        <v>176</v>
      </c>
      <c r="AU419" s="193" t="s">
        <v>88</v>
      </c>
      <c r="AY419" s="16" t="s">
        <v>174</v>
      </c>
      <c r="BE419" s="194">
        <f>IF(N419="základní",J419,0)</f>
        <v>0</v>
      </c>
      <c r="BF419" s="194">
        <f>IF(N419="snížená",J419,0)</f>
        <v>0</v>
      </c>
      <c r="BG419" s="194">
        <f>IF(N419="zákl. přenesená",J419,0)</f>
        <v>0</v>
      </c>
      <c r="BH419" s="194">
        <f>IF(N419="sníž. přenesená",J419,0)</f>
        <v>0</v>
      </c>
      <c r="BI419" s="194">
        <f>IF(N419="nulová",J419,0)</f>
        <v>0</v>
      </c>
      <c r="BJ419" s="16" t="s">
        <v>84</v>
      </c>
      <c r="BK419" s="194">
        <f>ROUND(I419*H419,2)</f>
        <v>0</v>
      </c>
      <c r="BL419" s="16" t="s">
        <v>622</v>
      </c>
      <c r="BM419" s="193" t="s">
        <v>665</v>
      </c>
    </row>
    <row r="420" spans="1:65" s="2" customFormat="1">
      <c r="A420" s="33"/>
      <c r="B420" s="34"/>
      <c r="C420" s="35"/>
      <c r="D420" s="195" t="s">
        <v>183</v>
      </c>
      <c r="E420" s="35"/>
      <c r="F420" s="196" t="s">
        <v>662</v>
      </c>
      <c r="G420" s="35"/>
      <c r="H420" s="35"/>
      <c r="I420" s="197"/>
      <c r="J420" s="35"/>
      <c r="K420" s="35"/>
      <c r="L420" s="38"/>
      <c r="M420" s="198"/>
      <c r="N420" s="199"/>
      <c r="O420" s="70"/>
      <c r="P420" s="70"/>
      <c r="Q420" s="70"/>
      <c r="R420" s="70"/>
      <c r="S420" s="70"/>
      <c r="T420" s="71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6" t="s">
        <v>183</v>
      </c>
      <c r="AU420" s="16" t="s">
        <v>88</v>
      </c>
    </row>
    <row r="421" spans="1:65" s="2" customFormat="1">
      <c r="A421" s="33"/>
      <c r="B421" s="34"/>
      <c r="C421" s="35"/>
      <c r="D421" s="200" t="s">
        <v>185</v>
      </c>
      <c r="E421" s="35"/>
      <c r="F421" s="201" t="s">
        <v>666</v>
      </c>
      <c r="G421" s="35"/>
      <c r="H421" s="35"/>
      <c r="I421" s="197"/>
      <c r="J421" s="35"/>
      <c r="K421" s="35"/>
      <c r="L421" s="38"/>
      <c r="M421" s="198"/>
      <c r="N421" s="199"/>
      <c r="O421" s="70"/>
      <c r="P421" s="70"/>
      <c r="Q421" s="70"/>
      <c r="R421" s="70"/>
      <c r="S421" s="70"/>
      <c r="T421" s="71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6" t="s">
        <v>185</v>
      </c>
      <c r="AU421" s="16" t="s">
        <v>88</v>
      </c>
    </row>
    <row r="422" spans="1:65" s="2" customFormat="1" ht="16.5" customHeight="1">
      <c r="A422" s="33"/>
      <c r="B422" s="34"/>
      <c r="C422" s="182" t="s">
        <v>667</v>
      </c>
      <c r="D422" s="182" t="s">
        <v>176</v>
      </c>
      <c r="E422" s="183" t="s">
        <v>668</v>
      </c>
      <c r="F422" s="184" t="s">
        <v>669</v>
      </c>
      <c r="G422" s="185" t="s">
        <v>637</v>
      </c>
      <c r="H422" s="186">
        <v>1</v>
      </c>
      <c r="I422" s="187"/>
      <c r="J422" s="188">
        <f>ROUND(I422*H422,2)</f>
        <v>0</v>
      </c>
      <c r="K422" s="184" t="s">
        <v>180</v>
      </c>
      <c r="L422" s="38"/>
      <c r="M422" s="189" t="s">
        <v>1</v>
      </c>
      <c r="N422" s="190" t="s">
        <v>44</v>
      </c>
      <c r="O422" s="70"/>
      <c r="P422" s="191">
        <f>O422*H422</f>
        <v>0</v>
      </c>
      <c r="Q422" s="191">
        <v>0</v>
      </c>
      <c r="R422" s="191">
        <f>Q422*H422</f>
        <v>0</v>
      </c>
      <c r="S422" s="191">
        <v>0</v>
      </c>
      <c r="T422" s="192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93" t="s">
        <v>622</v>
      </c>
      <c r="AT422" s="193" t="s">
        <v>176</v>
      </c>
      <c r="AU422" s="193" t="s">
        <v>88</v>
      </c>
      <c r="AY422" s="16" t="s">
        <v>174</v>
      </c>
      <c r="BE422" s="194">
        <f>IF(N422="základní",J422,0)</f>
        <v>0</v>
      </c>
      <c r="BF422" s="194">
        <f>IF(N422="snížená",J422,0)</f>
        <v>0</v>
      </c>
      <c r="BG422" s="194">
        <f>IF(N422="zákl. přenesená",J422,0)</f>
        <v>0</v>
      </c>
      <c r="BH422" s="194">
        <f>IF(N422="sníž. přenesená",J422,0)</f>
        <v>0</v>
      </c>
      <c r="BI422" s="194">
        <f>IF(N422="nulová",J422,0)</f>
        <v>0</v>
      </c>
      <c r="BJ422" s="16" t="s">
        <v>84</v>
      </c>
      <c r="BK422" s="194">
        <f>ROUND(I422*H422,2)</f>
        <v>0</v>
      </c>
      <c r="BL422" s="16" t="s">
        <v>622</v>
      </c>
      <c r="BM422" s="193" t="s">
        <v>670</v>
      </c>
    </row>
    <row r="423" spans="1:65" s="2" customFormat="1">
      <c r="A423" s="33"/>
      <c r="B423" s="34"/>
      <c r="C423" s="35"/>
      <c r="D423" s="195" t="s">
        <v>183</v>
      </c>
      <c r="E423" s="35"/>
      <c r="F423" s="196" t="s">
        <v>669</v>
      </c>
      <c r="G423" s="35"/>
      <c r="H423" s="35"/>
      <c r="I423" s="197"/>
      <c r="J423" s="35"/>
      <c r="K423" s="35"/>
      <c r="L423" s="38"/>
      <c r="M423" s="198"/>
      <c r="N423" s="199"/>
      <c r="O423" s="70"/>
      <c r="P423" s="70"/>
      <c r="Q423" s="70"/>
      <c r="R423" s="70"/>
      <c r="S423" s="70"/>
      <c r="T423" s="71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6" t="s">
        <v>183</v>
      </c>
      <c r="AU423" s="16" t="s">
        <v>88</v>
      </c>
    </row>
    <row r="424" spans="1:65" s="2" customFormat="1">
      <c r="A424" s="33"/>
      <c r="B424" s="34"/>
      <c r="C424" s="35"/>
      <c r="D424" s="200" t="s">
        <v>185</v>
      </c>
      <c r="E424" s="35"/>
      <c r="F424" s="201" t="s">
        <v>671</v>
      </c>
      <c r="G424" s="35"/>
      <c r="H424" s="35"/>
      <c r="I424" s="197"/>
      <c r="J424" s="35"/>
      <c r="K424" s="35"/>
      <c r="L424" s="38"/>
      <c r="M424" s="198"/>
      <c r="N424" s="199"/>
      <c r="O424" s="70"/>
      <c r="P424" s="70"/>
      <c r="Q424" s="70"/>
      <c r="R424" s="70"/>
      <c r="S424" s="70"/>
      <c r="T424" s="71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6" t="s">
        <v>185</v>
      </c>
      <c r="AU424" s="16" t="s">
        <v>88</v>
      </c>
    </row>
    <row r="425" spans="1:65" s="2" customFormat="1" ht="16.5" customHeight="1">
      <c r="A425" s="33"/>
      <c r="B425" s="34"/>
      <c r="C425" s="182" t="s">
        <v>672</v>
      </c>
      <c r="D425" s="182" t="s">
        <v>176</v>
      </c>
      <c r="E425" s="183" t="s">
        <v>673</v>
      </c>
      <c r="F425" s="184" t="s">
        <v>674</v>
      </c>
      <c r="G425" s="185" t="s">
        <v>637</v>
      </c>
      <c r="H425" s="186">
        <v>1</v>
      </c>
      <c r="I425" s="187"/>
      <c r="J425" s="188">
        <f>ROUND(I425*H425,2)</f>
        <v>0</v>
      </c>
      <c r="K425" s="184" t="s">
        <v>180</v>
      </c>
      <c r="L425" s="38"/>
      <c r="M425" s="189" t="s">
        <v>1</v>
      </c>
      <c r="N425" s="190" t="s">
        <v>44</v>
      </c>
      <c r="O425" s="70"/>
      <c r="P425" s="191">
        <f>O425*H425</f>
        <v>0</v>
      </c>
      <c r="Q425" s="191">
        <v>0</v>
      </c>
      <c r="R425" s="191">
        <f>Q425*H425</f>
        <v>0</v>
      </c>
      <c r="S425" s="191">
        <v>0</v>
      </c>
      <c r="T425" s="192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93" t="s">
        <v>622</v>
      </c>
      <c r="AT425" s="193" t="s">
        <v>176</v>
      </c>
      <c r="AU425" s="193" t="s">
        <v>88</v>
      </c>
      <c r="AY425" s="16" t="s">
        <v>174</v>
      </c>
      <c r="BE425" s="194">
        <f>IF(N425="základní",J425,0)</f>
        <v>0</v>
      </c>
      <c r="BF425" s="194">
        <f>IF(N425="snížená",J425,0)</f>
        <v>0</v>
      </c>
      <c r="BG425" s="194">
        <f>IF(N425="zákl. přenesená",J425,0)</f>
        <v>0</v>
      </c>
      <c r="BH425" s="194">
        <f>IF(N425="sníž. přenesená",J425,0)</f>
        <v>0</v>
      </c>
      <c r="BI425" s="194">
        <f>IF(N425="nulová",J425,0)</f>
        <v>0</v>
      </c>
      <c r="BJ425" s="16" t="s">
        <v>84</v>
      </c>
      <c r="BK425" s="194">
        <f>ROUND(I425*H425,2)</f>
        <v>0</v>
      </c>
      <c r="BL425" s="16" t="s">
        <v>622</v>
      </c>
      <c r="BM425" s="193" t="s">
        <v>675</v>
      </c>
    </row>
    <row r="426" spans="1:65" s="2" customFormat="1">
      <c r="A426" s="33"/>
      <c r="B426" s="34"/>
      <c r="C426" s="35"/>
      <c r="D426" s="195" t="s">
        <v>183</v>
      </c>
      <c r="E426" s="35"/>
      <c r="F426" s="196" t="s">
        <v>674</v>
      </c>
      <c r="G426" s="35"/>
      <c r="H426" s="35"/>
      <c r="I426" s="197"/>
      <c r="J426" s="35"/>
      <c r="K426" s="35"/>
      <c r="L426" s="38"/>
      <c r="M426" s="198"/>
      <c r="N426" s="199"/>
      <c r="O426" s="70"/>
      <c r="P426" s="70"/>
      <c r="Q426" s="70"/>
      <c r="R426" s="70"/>
      <c r="S426" s="70"/>
      <c r="T426" s="71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183</v>
      </c>
      <c r="AU426" s="16" t="s">
        <v>88</v>
      </c>
    </row>
    <row r="427" spans="1:65" s="2" customFormat="1">
      <c r="A427" s="33"/>
      <c r="B427" s="34"/>
      <c r="C427" s="35"/>
      <c r="D427" s="200" t="s">
        <v>185</v>
      </c>
      <c r="E427" s="35"/>
      <c r="F427" s="201" t="s">
        <v>676</v>
      </c>
      <c r="G427" s="35"/>
      <c r="H427" s="35"/>
      <c r="I427" s="197"/>
      <c r="J427" s="35"/>
      <c r="K427" s="35"/>
      <c r="L427" s="38"/>
      <c r="M427" s="198"/>
      <c r="N427" s="199"/>
      <c r="O427" s="70"/>
      <c r="P427" s="70"/>
      <c r="Q427" s="70"/>
      <c r="R427" s="70"/>
      <c r="S427" s="70"/>
      <c r="T427" s="71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185</v>
      </c>
      <c r="AU427" s="16" t="s">
        <v>88</v>
      </c>
    </row>
    <row r="428" spans="1:65" s="2" customFormat="1" ht="16.5" customHeight="1">
      <c r="A428" s="33"/>
      <c r="B428" s="34"/>
      <c r="C428" s="182" t="s">
        <v>677</v>
      </c>
      <c r="D428" s="182" t="s">
        <v>176</v>
      </c>
      <c r="E428" s="183" t="s">
        <v>678</v>
      </c>
      <c r="F428" s="184" t="s">
        <v>679</v>
      </c>
      <c r="G428" s="185" t="s">
        <v>680</v>
      </c>
      <c r="H428" s="186">
        <v>2</v>
      </c>
      <c r="I428" s="187"/>
      <c r="J428" s="188">
        <f>ROUND(I428*H428,2)</f>
        <v>0</v>
      </c>
      <c r="K428" s="184" t="s">
        <v>1</v>
      </c>
      <c r="L428" s="38"/>
      <c r="M428" s="189" t="s">
        <v>1</v>
      </c>
      <c r="N428" s="190" t="s">
        <v>44</v>
      </c>
      <c r="O428" s="70"/>
      <c r="P428" s="191">
        <f>O428*H428</f>
        <v>0</v>
      </c>
      <c r="Q428" s="191">
        <v>0</v>
      </c>
      <c r="R428" s="191">
        <f>Q428*H428</f>
        <v>0</v>
      </c>
      <c r="S428" s="191">
        <v>0</v>
      </c>
      <c r="T428" s="192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93" t="s">
        <v>622</v>
      </c>
      <c r="AT428" s="193" t="s">
        <v>176</v>
      </c>
      <c r="AU428" s="193" t="s">
        <v>88</v>
      </c>
      <c r="AY428" s="16" t="s">
        <v>174</v>
      </c>
      <c r="BE428" s="194">
        <f>IF(N428="základní",J428,0)</f>
        <v>0</v>
      </c>
      <c r="BF428" s="194">
        <f>IF(N428="snížená",J428,0)</f>
        <v>0</v>
      </c>
      <c r="BG428" s="194">
        <f>IF(N428="zákl. přenesená",J428,0)</f>
        <v>0</v>
      </c>
      <c r="BH428" s="194">
        <f>IF(N428="sníž. přenesená",J428,0)</f>
        <v>0</v>
      </c>
      <c r="BI428" s="194">
        <f>IF(N428="nulová",J428,0)</f>
        <v>0</v>
      </c>
      <c r="BJ428" s="16" t="s">
        <v>84</v>
      </c>
      <c r="BK428" s="194">
        <f>ROUND(I428*H428,2)</f>
        <v>0</v>
      </c>
      <c r="BL428" s="16" t="s">
        <v>622</v>
      </c>
      <c r="BM428" s="193" t="s">
        <v>681</v>
      </c>
    </row>
    <row r="429" spans="1:65" s="2" customFormat="1">
      <c r="A429" s="33"/>
      <c r="B429" s="34"/>
      <c r="C429" s="35"/>
      <c r="D429" s="195" t="s">
        <v>183</v>
      </c>
      <c r="E429" s="35"/>
      <c r="F429" s="196" t="s">
        <v>682</v>
      </c>
      <c r="G429" s="35"/>
      <c r="H429" s="35"/>
      <c r="I429" s="197"/>
      <c r="J429" s="35"/>
      <c r="K429" s="35"/>
      <c r="L429" s="38"/>
      <c r="M429" s="198"/>
      <c r="N429" s="199"/>
      <c r="O429" s="70"/>
      <c r="P429" s="70"/>
      <c r="Q429" s="70"/>
      <c r="R429" s="70"/>
      <c r="S429" s="70"/>
      <c r="T429" s="71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6" t="s">
        <v>183</v>
      </c>
      <c r="AU429" s="16" t="s">
        <v>88</v>
      </c>
    </row>
    <row r="430" spans="1:65" s="2" customFormat="1" ht="58.5">
      <c r="A430" s="33"/>
      <c r="B430" s="34"/>
      <c r="C430" s="35"/>
      <c r="D430" s="195" t="s">
        <v>630</v>
      </c>
      <c r="E430" s="35"/>
      <c r="F430" s="234" t="s">
        <v>683</v>
      </c>
      <c r="G430" s="35"/>
      <c r="H430" s="35"/>
      <c r="I430" s="197"/>
      <c r="J430" s="35"/>
      <c r="K430" s="35"/>
      <c r="L430" s="38"/>
      <c r="M430" s="198"/>
      <c r="N430" s="199"/>
      <c r="O430" s="70"/>
      <c r="P430" s="70"/>
      <c r="Q430" s="70"/>
      <c r="R430" s="70"/>
      <c r="S430" s="70"/>
      <c r="T430" s="71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6" t="s">
        <v>630</v>
      </c>
      <c r="AU430" s="16" t="s">
        <v>88</v>
      </c>
    </row>
    <row r="431" spans="1:65" s="2" customFormat="1" ht="16.5" customHeight="1">
      <c r="A431" s="33"/>
      <c r="B431" s="34"/>
      <c r="C431" s="182" t="s">
        <v>684</v>
      </c>
      <c r="D431" s="182" t="s">
        <v>176</v>
      </c>
      <c r="E431" s="183" t="s">
        <v>685</v>
      </c>
      <c r="F431" s="184" t="s">
        <v>686</v>
      </c>
      <c r="G431" s="185" t="s">
        <v>637</v>
      </c>
      <c r="H431" s="186">
        <v>3</v>
      </c>
      <c r="I431" s="187"/>
      <c r="J431" s="188">
        <f>ROUND(I431*H431,2)</f>
        <v>0</v>
      </c>
      <c r="K431" s="184" t="s">
        <v>180</v>
      </c>
      <c r="L431" s="38"/>
      <c r="M431" s="189" t="s">
        <v>1</v>
      </c>
      <c r="N431" s="190" t="s">
        <v>44</v>
      </c>
      <c r="O431" s="70"/>
      <c r="P431" s="191">
        <f>O431*H431</f>
        <v>0</v>
      </c>
      <c r="Q431" s="191">
        <v>0</v>
      </c>
      <c r="R431" s="191">
        <f>Q431*H431</f>
        <v>0</v>
      </c>
      <c r="S431" s="191">
        <v>0</v>
      </c>
      <c r="T431" s="19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93" t="s">
        <v>622</v>
      </c>
      <c r="AT431" s="193" t="s">
        <v>176</v>
      </c>
      <c r="AU431" s="193" t="s">
        <v>88</v>
      </c>
      <c r="AY431" s="16" t="s">
        <v>174</v>
      </c>
      <c r="BE431" s="194">
        <f>IF(N431="základní",J431,0)</f>
        <v>0</v>
      </c>
      <c r="BF431" s="194">
        <f>IF(N431="snížená",J431,0)</f>
        <v>0</v>
      </c>
      <c r="BG431" s="194">
        <f>IF(N431="zákl. přenesená",J431,0)</f>
        <v>0</v>
      </c>
      <c r="BH431" s="194">
        <f>IF(N431="sníž. přenesená",J431,0)</f>
        <v>0</v>
      </c>
      <c r="BI431" s="194">
        <f>IF(N431="nulová",J431,0)</f>
        <v>0</v>
      </c>
      <c r="BJ431" s="16" t="s">
        <v>84</v>
      </c>
      <c r="BK431" s="194">
        <f>ROUND(I431*H431,2)</f>
        <v>0</v>
      </c>
      <c r="BL431" s="16" t="s">
        <v>622</v>
      </c>
      <c r="BM431" s="193" t="s">
        <v>687</v>
      </c>
    </row>
    <row r="432" spans="1:65" s="2" customFormat="1">
      <c r="A432" s="33"/>
      <c r="B432" s="34"/>
      <c r="C432" s="35"/>
      <c r="D432" s="195" t="s">
        <v>183</v>
      </c>
      <c r="E432" s="35"/>
      <c r="F432" s="196" t="s">
        <v>686</v>
      </c>
      <c r="G432" s="35"/>
      <c r="H432" s="35"/>
      <c r="I432" s="197"/>
      <c r="J432" s="35"/>
      <c r="K432" s="35"/>
      <c r="L432" s="38"/>
      <c r="M432" s="198"/>
      <c r="N432" s="199"/>
      <c r="O432" s="70"/>
      <c r="P432" s="70"/>
      <c r="Q432" s="70"/>
      <c r="R432" s="70"/>
      <c r="S432" s="70"/>
      <c r="T432" s="71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183</v>
      </c>
      <c r="AU432" s="16" t="s">
        <v>88</v>
      </c>
    </row>
    <row r="433" spans="1:65" s="2" customFormat="1">
      <c r="A433" s="33"/>
      <c r="B433" s="34"/>
      <c r="C433" s="35"/>
      <c r="D433" s="200" t="s">
        <v>185</v>
      </c>
      <c r="E433" s="35"/>
      <c r="F433" s="201" t="s">
        <v>688</v>
      </c>
      <c r="G433" s="35"/>
      <c r="H433" s="35"/>
      <c r="I433" s="197"/>
      <c r="J433" s="35"/>
      <c r="K433" s="35"/>
      <c r="L433" s="38"/>
      <c r="M433" s="198"/>
      <c r="N433" s="199"/>
      <c r="O433" s="70"/>
      <c r="P433" s="70"/>
      <c r="Q433" s="70"/>
      <c r="R433" s="70"/>
      <c r="S433" s="70"/>
      <c r="T433" s="71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6" t="s">
        <v>185</v>
      </c>
      <c r="AU433" s="16" t="s">
        <v>88</v>
      </c>
    </row>
    <row r="434" spans="1:65" s="2" customFormat="1" ht="16.5" customHeight="1">
      <c r="A434" s="33"/>
      <c r="B434" s="34"/>
      <c r="C434" s="182" t="s">
        <v>689</v>
      </c>
      <c r="D434" s="182" t="s">
        <v>176</v>
      </c>
      <c r="E434" s="183" t="s">
        <v>690</v>
      </c>
      <c r="F434" s="184" t="s">
        <v>691</v>
      </c>
      <c r="G434" s="185" t="s">
        <v>637</v>
      </c>
      <c r="H434" s="186">
        <v>1</v>
      </c>
      <c r="I434" s="187"/>
      <c r="J434" s="188">
        <f>ROUND(I434*H434,2)</f>
        <v>0</v>
      </c>
      <c r="K434" s="184" t="s">
        <v>180</v>
      </c>
      <c r="L434" s="38"/>
      <c r="M434" s="189" t="s">
        <v>1</v>
      </c>
      <c r="N434" s="190" t="s">
        <v>44</v>
      </c>
      <c r="O434" s="70"/>
      <c r="P434" s="191">
        <f>O434*H434</f>
        <v>0</v>
      </c>
      <c r="Q434" s="191">
        <v>0</v>
      </c>
      <c r="R434" s="191">
        <f>Q434*H434</f>
        <v>0</v>
      </c>
      <c r="S434" s="191">
        <v>0</v>
      </c>
      <c r="T434" s="192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93" t="s">
        <v>622</v>
      </c>
      <c r="AT434" s="193" t="s">
        <v>176</v>
      </c>
      <c r="AU434" s="193" t="s">
        <v>88</v>
      </c>
      <c r="AY434" s="16" t="s">
        <v>174</v>
      </c>
      <c r="BE434" s="194">
        <f>IF(N434="základní",J434,0)</f>
        <v>0</v>
      </c>
      <c r="BF434" s="194">
        <f>IF(N434="snížená",J434,0)</f>
        <v>0</v>
      </c>
      <c r="BG434" s="194">
        <f>IF(N434="zákl. přenesená",J434,0)</f>
        <v>0</v>
      </c>
      <c r="BH434" s="194">
        <f>IF(N434="sníž. přenesená",J434,0)</f>
        <v>0</v>
      </c>
      <c r="BI434" s="194">
        <f>IF(N434="nulová",J434,0)</f>
        <v>0</v>
      </c>
      <c r="BJ434" s="16" t="s">
        <v>84</v>
      </c>
      <c r="BK434" s="194">
        <f>ROUND(I434*H434,2)</f>
        <v>0</v>
      </c>
      <c r="BL434" s="16" t="s">
        <v>622</v>
      </c>
      <c r="BM434" s="193" t="s">
        <v>692</v>
      </c>
    </row>
    <row r="435" spans="1:65" s="2" customFormat="1">
      <c r="A435" s="33"/>
      <c r="B435" s="34"/>
      <c r="C435" s="35"/>
      <c r="D435" s="195" t="s">
        <v>183</v>
      </c>
      <c r="E435" s="35"/>
      <c r="F435" s="196" t="s">
        <v>691</v>
      </c>
      <c r="G435" s="35"/>
      <c r="H435" s="35"/>
      <c r="I435" s="197"/>
      <c r="J435" s="35"/>
      <c r="K435" s="35"/>
      <c r="L435" s="38"/>
      <c r="M435" s="198"/>
      <c r="N435" s="199"/>
      <c r="O435" s="70"/>
      <c r="P435" s="70"/>
      <c r="Q435" s="70"/>
      <c r="R435" s="70"/>
      <c r="S435" s="70"/>
      <c r="T435" s="71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183</v>
      </c>
      <c r="AU435" s="16" t="s">
        <v>88</v>
      </c>
    </row>
    <row r="436" spans="1:65" s="2" customFormat="1">
      <c r="A436" s="33"/>
      <c r="B436" s="34"/>
      <c r="C436" s="35"/>
      <c r="D436" s="200" t="s">
        <v>185</v>
      </c>
      <c r="E436" s="35"/>
      <c r="F436" s="201" t="s">
        <v>693</v>
      </c>
      <c r="G436" s="35"/>
      <c r="H436" s="35"/>
      <c r="I436" s="197"/>
      <c r="J436" s="35"/>
      <c r="K436" s="35"/>
      <c r="L436" s="38"/>
      <c r="M436" s="198"/>
      <c r="N436" s="199"/>
      <c r="O436" s="70"/>
      <c r="P436" s="70"/>
      <c r="Q436" s="70"/>
      <c r="R436" s="70"/>
      <c r="S436" s="70"/>
      <c r="T436" s="71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6" t="s">
        <v>185</v>
      </c>
      <c r="AU436" s="16" t="s">
        <v>88</v>
      </c>
    </row>
    <row r="437" spans="1:65" s="12" customFormat="1" ht="22.9" customHeight="1">
      <c r="B437" s="166"/>
      <c r="C437" s="167"/>
      <c r="D437" s="168" t="s">
        <v>78</v>
      </c>
      <c r="E437" s="180" t="s">
        <v>694</v>
      </c>
      <c r="F437" s="180" t="s">
        <v>695</v>
      </c>
      <c r="G437" s="167"/>
      <c r="H437" s="167"/>
      <c r="I437" s="170"/>
      <c r="J437" s="181">
        <f>BK437</f>
        <v>0</v>
      </c>
      <c r="K437" s="167"/>
      <c r="L437" s="172"/>
      <c r="M437" s="173"/>
      <c r="N437" s="174"/>
      <c r="O437" s="174"/>
      <c r="P437" s="175">
        <f>SUM(P438:P439)</f>
        <v>0</v>
      </c>
      <c r="Q437" s="174"/>
      <c r="R437" s="175">
        <f>SUM(R438:R439)</f>
        <v>0</v>
      </c>
      <c r="S437" s="174"/>
      <c r="T437" s="176">
        <f>SUM(T438:T439)</f>
        <v>0</v>
      </c>
      <c r="AR437" s="177" t="s">
        <v>204</v>
      </c>
      <c r="AT437" s="178" t="s">
        <v>78</v>
      </c>
      <c r="AU437" s="178" t="s">
        <v>84</v>
      </c>
      <c r="AY437" s="177" t="s">
        <v>174</v>
      </c>
      <c r="BK437" s="179">
        <f>SUM(BK438:BK439)</f>
        <v>0</v>
      </c>
    </row>
    <row r="438" spans="1:65" s="2" customFormat="1" ht="16.5" customHeight="1">
      <c r="A438" s="33"/>
      <c r="B438" s="34"/>
      <c r="C438" s="182" t="s">
        <v>696</v>
      </c>
      <c r="D438" s="182" t="s">
        <v>176</v>
      </c>
      <c r="E438" s="183" t="s">
        <v>697</v>
      </c>
      <c r="F438" s="184" t="s">
        <v>698</v>
      </c>
      <c r="G438" s="185" t="s">
        <v>699</v>
      </c>
      <c r="H438" s="186">
        <v>2</v>
      </c>
      <c r="I438" s="187"/>
      <c r="J438" s="188">
        <f>ROUND(I438*H438,2)</f>
        <v>0</v>
      </c>
      <c r="K438" s="184" t="s">
        <v>1</v>
      </c>
      <c r="L438" s="38"/>
      <c r="M438" s="189" t="s">
        <v>1</v>
      </c>
      <c r="N438" s="190" t="s">
        <v>44</v>
      </c>
      <c r="O438" s="70"/>
      <c r="P438" s="191">
        <f>O438*H438</f>
        <v>0</v>
      </c>
      <c r="Q438" s="191">
        <v>0</v>
      </c>
      <c r="R438" s="191">
        <f>Q438*H438</f>
        <v>0</v>
      </c>
      <c r="S438" s="191">
        <v>0</v>
      </c>
      <c r="T438" s="192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93" t="s">
        <v>622</v>
      </c>
      <c r="AT438" s="193" t="s">
        <v>176</v>
      </c>
      <c r="AU438" s="193" t="s">
        <v>88</v>
      </c>
      <c r="AY438" s="16" t="s">
        <v>174</v>
      </c>
      <c r="BE438" s="194">
        <f>IF(N438="základní",J438,0)</f>
        <v>0</v>
      </c>
      <c r="BF438" s="194">
        <f>IF(N438="snížená",J438,0)</f>
        <v>0</v>
      </c>
      <c r="BG438" s="194">
        <f>IF(N438="zákl. přenesená",J438,0)</f>
        <v>0</v>
      </c>
      <c r="BH438" s="194">
        <f>IF(N438="sníž. přenesená",J438,0)</f>
        <v>0</v>
      </c>
      <c r="BI438" s="194">
        <f>IF(N438="nulová",J438,0)</f>
        <v>0</v>
      </c>
      <c r="BJ438" s="16" t="s">
        <v>84</v>
      </c>
      <c r="BK438" s="194">
        <f>ROUND(I438*H438,2)</f>
        <v>0</v>
      </c>
      <c r="BL438" s="16" t="s">
        <v>622</v>
      </c>
      <c r="BM438" s="193" t="s">
        <v>700</v>
      </c>
    </row>
    <row r="439" spans="1:65" s="2" customFormat="1">
      <c r="A439" s="33"/>
      <c r="B439" s="34"/>
      <c r="C439" s="35"/>
      <c r="D439" s="195" t="s">
        <v>183</v>
      </c>
      <c r="E439" s="35"/>
      <c r="F439" s="196" t="s">
        <v>701</v>
      </c>
      <c r="G439" s="35"/>
      <c r="H439" s="35"/>
      <c r="I439" s="197"/>
      <c r="J439" s="35"/>
      <c r="K439" s="35"/>
      <c r="L439" s="38"/>
      <c r="M439" s="198"/>
      <c r="N439" s="199"/>
      <c r="O439" s="70"/>
      <c r="P439" s="70"/>
      <c r="Q439" s="70"/>
      <c r="R439" s="70"/>
      <c r="S439" s="70"/>
      <c r="T439" s="71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6" t="s">
        <v>183</v>
      </c>
      <c r="AU439" s="16" t="s">
        <v>88</v>
      </c>
    </row>
    <row r="440" spans="1:65" s="12" customFormat="1" ht="22.9" customHeight="1">
      <c r="B440" s="166"/>
      <c r="C440" s="167"/>
      <c r="D440" s="168" t="s">
        <v>78</v>
      </c>
      <c r="E440" s="180" t="s">
        <v>702</v>
      </c>
      <c r="F440" s="180" t="s">
        <v>703</v>
      </c>
      <c r="G440" s="167"/>
      <c r="H440" s="167"/>
      <c r="I440" s="170"/>
      <c r="J440" s="181">
        <f>BK440</f>
        <v>0</v>
      </c>
      <c r="K440" s="167"/>
      <c r="L440" s="172"/>
      <c r="M440" s="173"/>
      <c r="N440" s="174"/>
      <c r="O440" s="174"/>
      <c r="P440" s="175">
        <f>SUM(P441:P443)</f>
        <v>0</v>
      </c>
      <c r="Q440" s="174"/>
      <c r="R440" s="175">
        <f>SUM(R441:R443)</f>
        <v>0</v>
      </c>
      <c r="S440" s="174"/>
      <c r="T440" s="176">
        <f>SUM(T441:T443)</f>
        <v>0</v>
      </c>
      <c r="AR440" s="177" t="s">
        <v>204</v>
      </c>
      <c r="AT440" s="178" t="s">
        <v>78</v>
      </c>
      <c r="AU440" s="178" t="s">
        <v>84</v>
      </c>
      <c r="AY440" s="177" t="s">
        <v>174</v>
      </c>
      <c r="BK440" s="179">
        <f>SUM(BK441:BK443)</f>
        <v>0</v>
      </c>
    </row>
    <row r="441" spans="1:65" s="2" customFormat="1" ht="16.5" customHeight="1">
      <c r="A441" s="33"/>
      <c r="B441" s="34"/>
      <c r="C441" s="182" t="s">
        <v>704</v>
      </c>
      <c r="D441" s="182" t="s">
        <v>176</v>
      </c>
      <c r="E441" s="183" t="s">
        <v>705</v>
      </c>
      <c r="F441" s="184" t="s">
        <v>706</v>
      </c>
      <c r="G441" s="185" t="s">
        <v>699</v>
      </c>
      <c r="H441" s="186">
        <v>4</v>
      </c>
      <c r="I441" s="187"/>
      <c r="J441" s="188">
        <f>ROUND(I441*H441,2)</f>
        <v>0</v>
      </c>
      <c r="K441" s="184" t="s">
        <v>1</v>
      </c>
      <c r="L441" s="38"/>
      <c r="M441" s="189" t="s">
        <v>1</v>
      </c>
      <c r="N441" s="190" t="s">
        <v>44</v>
      </c>
      <c r="O441" s="70"/>
      <c r="P441" s="191">
        <f>O441*H441</f>
        <v>0</v>
      </c>
      <c r="Q441" s="191">
        <v>0</v>
      </c>
      <c r="R441" s="191">
        <f>Q441*H441</f>
        <v>0</v>
      </c>
      <c r="S441" s="191">
        <v>0</v>
      </c>
      <c r="T441" s="192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93" t="s">
        <v>622</v>
      </c>
      <c r="AT441" s="193" t="s">
        <v>176</v>
      </c>
      <c r="AU441" s="193" t="s">
        <v>88</v>
      </c>
      <c r="AY441" s="16" t="s">
        <v>174</v>
      </c>
      <c r="BE441" s="194">
        <f>IF(N441="základní",J441,0)</f>
        <v>0</v>
      </c>
      <c r="BF441" s="194">
        <f>IF(N441="snížená",J441,0)</f>
        <v>0</v>
      </c>
      <c r="BG441" s="194">
        <f>IF(N441="zákl. přenesená",J441,0)</f>
        <v>0</v>
      </c>
      <c r="BH441" s="194">
        <f>IF(N441="sníž. přenesená",J441,0)</f>
        <v>0</v>
      </c>
      <c r="BI441" s="194">
        <f>IF(N441="nulová",J441,0)</f>
        <v>0</v>
      </c>
      <c r="BJ441" s="16" t="s">
        <v>84</v>
      </c>
      <c r="BK441" s="194">
        <f>ROUND(I441*H441,2)</f>
        <v>0</v>
      </c>
      <c r="BL441" s="16" t="s">
        <v>622</v>
      </c>
      <c r="BM441" s="193" t="s">
        <v>707</v>
      </c>
    </row>
    <row r="442" spans="1:65" s="2" customFormat="1">
      <c r="A442" s="33"/>
      <c r="B442" s="34"/>
      <c r="C442" s="35"/>
      <c r="D442" s="195" t="s">
        <v>183</v>
      </c>
      <c r="E442" s="35"/>
      <c r="F442" s="196" t="s">
        <v>708</v>
      </c>
      <c r="G442" s="35"/>
      <c r="H442" s="35"/>
      <c r="I442" s="197"/>
      <c r="J442" s="35"/>
      <c r="K442" s="35"/>
      <c r="L442" s="38"/>
      <c r="M442" s="198"/>
      <c r="N442" s="199"/>
      <c r="O442" s="70"/>
      <c r="P442" s="70"/>
      <c r="Q442" s="70"/>
      <c r="R442" s="70"/>
      <c r="S442" s="70"/>
      <c r="T442" s="71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16" t="s">
        <v>183</v>
      </c>
      <c r="AU442" s="16" t="s">
        <v>88</v>
      </c>
    </row>
    <row r="443" spans="1:65" s="2" customFormat="1" ht="29.25">
      <c r="A443" s="33"/>
      <c r="B443" s="34"/>
      <c r="C443" s="35"/>
      <c r="D443" s="195" t="s">
        <v>630</v>
      </c>
      <c r="E443" s="35"/>
      <c r="F443" s="234" t="s">
        <v>709</v>
      </c>
      <c r="G443" s="35"/>
      <c r="H443" s="35"/>
      <c r="I443" s="197"/>
      <c r="J443" s="35"/>
      <c r="K443" s="35"/>
      <c r="L443" s="38"/>
      <c r="M443" s="235"/>
      <c r="N443" s="236"/>
      <c r="O443" s="237"/>
      <c r="P443" s="237"/>
      <c r="Q443" s="237"/>
      <c r="R443" s="237"/>
      <c r="S443" s="237"/>
      <c r="T443" s="238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6" t="s">
        <v>630</v>
      </c>
      <c r="AU443" s="16" t="s">
        <v>88</v>
      </c>
    </row>
    <row r="444" spans="1:65" s="2" customFormat="1" ht="6.95" customHeight="1">
      <c r="A444" s="33"/>
      <c r="B444" s="53"/>
      <c r="C444" s="54"/>
      <c r="D444" s="54"/>
      <c r="E444" s="54"/>
      <c r="F444" s="54"/>
      <c r="G444" s="54"/>
      <c r="H444" s="54"/>
      <c r="I444" s="54"/>
      <c r="J444" s="54"/>
      <c r="K444" s="54"/>
      <c r="L444" s="38"/>
      <c r="M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</row>
  </sheetData>
  <sheetProtection algorithmName="SHA-512" hashValue="URIZuKV/JE6/ns7DVLmuLauxPelB4HQ9umPV1Q/OLKreUt+j3QyFsOs8Oi9smVgUd/r9eUaOJSobqrcSrZaisw==" saltValue="uOQaf603IrJd3IxKV6NOhP0Eb4xoztFlCFZHuF0k+h3V6//5+Q8Lzy1MXK+hYHA2DjVDlP1PvNAs2MF6O+udwg==" spinCount="100000" sheet="1" objects="1" scenarios="1" formatColumns="0" formatRows="0" autoFilter="0"/>
  <autoFilter ref="C125:K443"/>
  <mergeCells count="6">
    <mergeCell ref="E118:H118"/>
    <mergeCell ref="L2:V2"/>
    <mergeCell ref="E7:H7"/>
    <mergeCell ref="E16:H16"/>
    <mergeCell ref="E25:H25"/>
    <mergeCell ref="E85:H85"/>
  </mergeCells>
  <hyperlinks>
    <hyperlink ref="F131" r:id="rId1"/>
    <hyperlink ref="F135" r:id="rId2"/>
    <hyperlink ref="F139" r:id="rId3"/>
    <hyperlink ref="F143" r:id="rId4"/>
    <hyperlink ref="F147" r:id="rId5"/>
    <hyperlink ref="F151" r:id="rId6"/>
    <hyperlink ref="F155" r:id="rId7"/>
    <hyperlink ref="F159" r:id="rId8"/>
    <hyperlink ref="F163" r:id="rId9"/>
    <hyperlink ref="F167" r:id="rId10"/>
    <hyperlink ref="F171" r:id="rId11"/>
    <hyperlink ref="F178" r:id="rId12"/>
    <hyperlink ref="F184" r:id="rId13"/>
    <hyperlink ref="F188" r:id="rId14"/>
    <hyperlink ref="F192" r:id="rId15"/>
    <hyperlink ref="F196" r:id="rId16"/>
    <hyperlink ref="F200" r:id="rId17"/>
    <hyperlink ref="F204" r:id="rId18"/>
    <hyperlink ref="F208" r:id="rId19"/>
    <hyperlink ref="F212" r:id="rId20"/>
    <hyperlink ref="F216" r:id="rId21"/>
    <hyperlink ref="F220" r:id="rId22"/>
    <hyperlink ref="F224" r:id="rId23"/>
    <hyperlink ref="F228" r:id="rId24"/>
    <hyperlink ref="F235" r:id="rId25"/>
    <hyperlink ref="F243" r:id="rId26"/>
    <hyperlink ref="F247" r:id="rId27"/>
    <hyperlink ref="F254" r:id="rId28"/>
    <hyperlink ref="F261" r:id="rId29"/>
    <hyperlink ref="F268" r:id="rId30"/>
    <hyperlink ref="F272" r:id="rId31"/>
    <hyperlink ref="F276" r:id="rId32"/>
    <hyperlink ref="F280" r:id="rId33"/>
    <hyperlink ref="F284" r:id="rId34"/>
    <hyperlink ref="F288" r:id="rId35"/>
    <hyperlink ref="F292" r:id="rId36"/>
    <hyperlink ref="F296" r:id="rId37"/>
    <hyperlink ref="F300" r:id="rId38"/>
    <hyperlink ref="F311" r:id="rId39"/>
    <hyperlink ref="F314" r:id="rId40"/>
    <hyperlink ref="F317" r:id="rId41"/>
    <hyperlink ref="F321" r:id="rId42"/>
    <hyperlink ref="F328" r:id="rId43"/>
    <hyperlink ref="F341" r:id="rId44"/>
    <hyperlink ref="F348" r:id="rId45"/>
    <hyperlink ref="F352" r:id="rId46"/>
    <hyperlink ref="F356" r:id="rId47"/>
    <hyperlink ref="F360" r:id="rId48"/>
    <hyperlink ref="F365" r:id="rId49"/>
    <hyperlink ref="F368" r:id="rId50"/>
    <hyperlink ref="F374" r:id="rId51"/>
    <hyperlink ref="F378" r:id="rId52"/>
    <hyperlink ref="F382" r:id="rId53"/>
    <hyperlink ref="F387" r:id="rId54"/>
    <hyperlink ref="F405" r:id="rId55"/>
    <hyperlink ref="F408" r:id="rId56"/>
    <hyperlink ref="F411" r:id="rId57"/>
    <hyperlink ref="F417" r:id="rId58"/>
    <hyperlink ref="F421" r:id="rId59"/>
    <hyperlink ref="F424" r:id="rId60"/>
    <hyperlink ref="F427" r:id="rId61"/>
    <hyperlink ref="F433" r:id="rId62"/>
    <hyperlink ref="F436" r:id="rId63"/>
  </hyperlinks>
  <pageMargins left="0.39374999999999999" right="0.39374999999999999" top="0.39374999999999999" bottom="0.39374999999999999" header="0" footer="0"/>
  <pageSetup paperSize="9" scale="56" fitToHeight="100" orientation="landscape" blackAndWhite="1" r:id="rId64"/>
  <headerFooter>
    <oddFooter>&amp;CStrana &amp;P z &amp;N</oddFooter>
  </headerFooter>
  <drawing r:id="rId6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3"/>
      <c r="C3" s="104"/>
      <c r="D3" s="104"/>
      <c r="E3" s="104"/>
      <c r="F3" s="104"/>
      <c r="G3" s="104"/>
      <c r="H3" s="19"/>
    </row>
    <row r="4" spans="1:8" s="1" customFormat="1" ht="24.95" customHeight="1">
      <c r="B4" s="19"/>
      <c r="C4" s="105" t="s">
        <v>710</v>
      </c>
      <c r="H4" s="19"/>
    </row>
    <row r="5" spans="1:8" s="1" customFormat="1" ht="12" customHeight="1">
      <c r="B5" s="19"/>
      <c r="C5" s="239" t="s">
        <v>13</v>
      </c>
      <c r="D5" s="298" t="s">
        <v>14</v>
      </c>
      <c r="E5" s="253"/>
      <c r="F5" s="253"/>
      <c r="H5" s="19"/>
    </row>
    <row r="6" spans="1:8" s="1" customFormat="1" ht="36.950000000000003" customHeight="1">
      <c r="B6" s="19"/>
      <c r="C6" s="240" t="s">
        <v>16</v>
      </c>
      <c r="D6" s="300" t="s">
        <v>17</v>
      </c>
      <c r="E6" s="253"/>
      <c r="F6" s="253"/>
      <c r="H6" s="19"/>
    </row>
    <row r="7" spans="1:8" s="1" customFormat="1" ht="16.5" customHeight="1">
      <c r="B7" s="19"/>
      <c r="C7" s="107" t="s">
        <v>24</v>
      </c>
      <c r="D7" s="109" t="str">
        <f>'Rekapitulace stavby'!AN8</f>
        <v>15. 2. 2023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55"/>
      <c r="B9" s="241"/>
      <c r="C9" s="242" t="s">
        <v>60</v>
      </c>
      <c r="D9" s="243" t="s">
        <v>61</v>
      </c>
      <c r="E9" s="243" t="s">
        <v>161</v>
      </c>
      <c r="F9" s="244" t="s">
        <v>711</v>
      </c>
      <c r="G9" s="155"/>
      <c r="H9" s="241"/>
    </row>
    <row r="10" spans="1:8" s="2" customFormat="1" ht="26.45" customHeight="1">
      <c r="A10" s="33"/>
      <c r="B10" s="38"/>
      <c r="C10" s="245" t="s">
        <v>14</v>
      </c>
      <c r="D10" s="245" t="s">
        <v>17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46" t="s">
        <v>120</v>
      </c>
      <c r="D11" s="247" t="s">
        <v>1</v>
      </c>
      <c r="E11" s="248" t="s">
        <v>1</v>
      </c>
      <c r="F11" s="249">
        <v>15.8</v>
      </c>
      <c r="G11" s="33"/>
      <c r="H11" s="38"/>
    </row>
    <row r="12" spans="1:8" s="2" customFormat="1" ht="16.899999999999999" customHeight="1">
      <c r="A12" s="33"/>
      <c r="B12" s="38"/>
      <c r="C12" s="250" t="s">
        <v>120</v>
      </c>
      <c r="D12" s="250" t="s">
        <v>362</v>
      </c>
      <c r="E12" s="16" t="s">
        <v>1</v>
      </c>
      <c r="F12" s="251">
        <v>15.8</v>
      </c>
      <c r="G12" s="33"/>
      <c r="H12" s="38"/>
    </row>
    <row r="13" spans="1:8" s="2" customFormat="1" ht="16.899999999999999" customHeight="1">
      <c r="A13" s="33"/>
      <c r="B13" s="38"/>
      <c r="C13" s="252" t="s">
        <v>712</v>
      </c>
      <c r="D13" s="33"/>
      <c r="E13" s="33"/>
      <c r="F13" s="33"/>
      <c r="G13" s="33"/>
      <c r="H13" s="38"/>
    </row>
    <row r="14" spans="1:8" s="2" customFormat="1" ht="16.899999999999999" customHeight="1">
      <c r="A14" s="33"/>
      <c r="B14" s="38"/>
      <c r="C14" s="250" t="s">
        <v>354</v>
      </c>
      <c r="D14" s="250" t="s">
        <v>355</v>
      </c>
      <c r="E14" s="16" t="s">
        <v>179</v>
      </c>
      <c r="F14" s="251">
        <v>258.60000000000002</v>
      </c>
      <c r="G14" s="33"/>
      <c r="H14" s="38"/>
    </row>
    <row r="15" spans="1:8" s="2" customFormat="1" ht="16.899999999999999" customHeight="1">
      <c r="A15" s="33"/>
      <c r="B15" s="38"/>
      <c r="C15" s="250" t="s">
        <v>417</v>
      </c>
      <c r="D15" s="250" t="s">
        <v>418</v>
      </c>
      <c r="E15" s="16" t="s">
        <v>179</v>
      </c>
      <c r="F15" s="251">
        <v>15.8</v>
      </c>
      <c r="G15" s="33"/>
      <c r="H15" s="38"/>
    </row>
    <row r="16" spans="1:8" s="2" customFormat="1" ht="16.899999999999999" customHeight="1">
      <c r="A16" s="33"/>
      <c r="B16" s="38"/>
      <c r="C16" s="250" t="s">
        <v>423</v>
      </c>
      <c r="D16" s="250" t="s">
        <v>424</v>
      </c>
      <c r="E16" s="16" t="s">
        <v>179</v>
      </c>
      <c r="F16" s="251">
        <v>15.8</v>
      </c>
      <c r="G16" s="33"/>
      <c r="H16" s="38"/>
    </row>
    <row r="17" spans="1:8" s="2" customFormat="1" ht="16.899999999999999" customHeight="1">
      <c r="A17" s="33"/>
      <c r="B17" s="38"/>
      <c r="C17" s="250" t="s">
        <v>429</v>
      </c>
      <c r="D17" s="250" t="s">
        <v>430</v>
      </c>
      <c r="E17" s="16" t="s">
        <v>179</v>
      </c>
      <c r="F17" s="251">
        <v>15.8</v>
      </c>
      <c r="G17" s="33"/>
      <c r="H17" s="38"/>
    </row>
    <row r="18" spans="1:8" s="2" customFormat="1" ht="16.899999999999999" customHeight="1">
      <c r="A18" s="33"/>
      <c r="B18" s="38"/>
      <c r="C18" s="250" t="s">
        <v>435</v>
      </c>
      <c r="D18" s="250" t="s">
        <v>436</v>
      </c>
      <c r="E18" s="16" t="s">
        <v>179</v>
      </c>
      <c r="F18" s="251">
        <v>15.8</v>
      </c>
      <c r="G18" s="33"/>
      <c r="H18" s="38"/>
    </row>
    <row r="19" spans="1:8" s="2" customFormat="1" ht="16.899999999999999" customHeight="1">
      <c r="A19" s="33"/>
      <c r="B19" s="38"/>
      <c r="C19" s="250" t="s">
        <v>441</v>
      </c>
      <c r="D19" s="250" t="s">
        <v>442</v>
      </c>
      <c r="E19" s="16" t="s">
        <v>179</v>
      </c>
      <c r="F19" s="251">
        <v>15.8</v>
      </c>
      <c r="G19" s="33"/>
      <c r="H19" s="38"/>
    </row>
    <row r="20" spans="1:8" s="2" customFormat="1" ht="16.899999999999999" customHeight="1">
      <c r="A20" s="33"/>
      <c r="B20" s="38"/>
      <c r="C20" s="250" t="s">
        <v>447</v>
      </c>
      <c r="D20" s="250" t="s">
        <v>448</v>
      </c>
      <c r="E20" s="16" t="s">
        <v>179</v>
      </c>
      <c r="F20" s="251">
        <v>15.8</v>
      </c>
      <c r="G20" s="33"/>
      <c r="H20" s="38"/>
    </row>
    <row r="21" spans="1:8" s="2" customFormat="1" ht="16.899999999999999" customHeight="1">
      <c r="A21" s="33"/>
      <c r="B21" s="38"/>
      <c r="C21" s="246" t="s">
        <v>130</v>
      </c>
      <c r="D21" s="247" t="s">
        <v>1</v>
      </c>
      <c r="E21" s="248" t="s">
        <v>1</v>
      </c>
      <c r="F21" s="249">
        <v>29.1</v>
      </c>
      <c r="G21" s="33"/>
      <c r="H21" s="38"/>
    </row>
    <row r="22" spans="1:8" s="2" customFormat="1" ht="16.899999999999999" customHeight="1">
      <c r="A22" s="33"/>
      <c r="B22" s="38"/>
      <c r="C22" s="250" t="s">
        <v>130</v>
      </c>
      <c r="D22" s="250" t="s">
        <v>610</v>
      </c>
      <c r="E22" s="16" t="s">
        <v>1</v>
      </c>
      <c r="F22" s="251">
        <v>29.1</v>
      </c>
      <c r="G22" s="33"/>
      <c r="H22" s="38"/>
    </row>
    <row r="23" spans="1:8" s="2" customFormat="1" ht="16.899999999999999" customHeight="1">
      <c r="A23" s="33"/>
      <c r="B23" s="38"/>
      <c r="C23" s="246" t="s">
        <v>110</v>
      </c>
      <c r="D23" s="247" t="s">
        <v>1</v>
      </c>
      <c r="E23" s="248" t="s">
        <v>1</v>
      </c>
      <c r="F23" s="249">
        <v>67.3</v>
      </c>
      <c r="G23" s="33"/>
      <c r="H23" s="38"/>
    </row>
    <row r="24" spans="1:8" s="2" customFormat="1" ht="16.899999999999999" customHeight="1">
      <c r="A24" s="33"/>
      <c r="B24" s="38"/>
      <c r="C24" s="250" t="s">
        <v>110</v>
      </c>
      <c r="D24" s="250" t="s">
        <v>340</v>
      </c>
      <c r="E24" s="16" t="s">
        <v>1</v>
      </c>
      <c r="F24" s="251">
        <v>67.3</v>
      </c>
      <c r="G24" s="33"/>
      <c r="H24" s="38"/>
    </row>
    <row r="25" spans="1:8" s="2" customFormat="1" ht="16.899999999999999" customHeight="1">
      <c r="A25" s="33"/>
      <c r="B25" s="38"/>
      <c r="C25" s="252" t="s">
        <v>712</v>
      </c>
      <c r="D25" s="33"/>
      <c r="E25" s="33"/>
      <c r="F25" s="33"/>
      <c r="G25" s="33"/>
      <c r="H25" s="38"/>
    </row>
    <row r="26" spans="1:8" s="2" customFormat="1" ht="16.899999999999999" customHeight="1">
      <c r="A26" s="33"/>
      <c r="B26" s="38"/>
      <c r="C26" s="250" t="s">
        <v>335</v>
      </c>
      <c r="D26" s="250" t="s">
        <v>336</v>
      </c>
      <c r="E26" s="16" t="s">
        <v>179</v>
      </c>
      <c r="F26" s="251">
        <v>67.3</v>
      </c>
      <c r="G26" s="33"/>
      <c r="H26" s="38"/>
    </row>
    <row r="27" spans="1:8" s="2" customFormat="1" ht="16.899999999999999" customHeight="1">
      <c r="A27" s="33"/>
      <c r="B27" s="38"/>
      <c r="C27" s="250" t="s">
        <v>246</v>
      </c>
      <c r="D27" s="250" t="s">
        <v>247</v>
      </c>
      <c r="E27" s="16" t="s">
        <v>248</v>
      </c>
      <c r="F27" s="251">
        <v>6.73</v>
      </c>
      <c r="G27" s="33"/>
      <c r="H27" s="38"/>
    </row>
    <row r="28" spans="1:8" s="2" customFormat="1" ht="16.899999999999999" customHeight="1">
      <c r="A28" s="33"/>
      <c r="B28" s="38"/>
      <c r="C28" s="250" t="s">
        <v>328</v>
      </c>
      <c r="D28" s="250" t="s">
        <v>329</v>
      </c>
      <c r="E28" s="16" t="s">
        <v>248</v>
      </c>
      <c r="F28" s="251">
        <v>13.46</v>
      </c>
      <c r="G28" s="33"/>
      <c r="H28" s="38"/>
    </row>
    <row r="29" spans="1:8" s="2" customFormat="1" ht="16.899999999999999" customHeight="1">
      <c r="A29" s="33"/>
      <c r="B29" s="38"/>
      <c r="C29" s="250" t="s">
        <v>342</v>
      </c>
      <c r="D29" s="250" t="s">
        <v>343</v>
      </c>
      <c r="E29" s="16" t="s">
        <v>179</v>
      </c>
      <c r="F29" s="251">
        <v>67.3</v>
      </c>
      <c r="G29" s="33"/>
      <c r="H29" s="38"/>
    </row>
    <row r="30" spans="1:8" s="2" customFormat="1" ht="16.899999999999999" customHeight="1">
      <c r="A30" s="33"/>
      <c r="B30" s="38"/>
      <c r="C30" s="250" t="s">
        <v>364</v>
      </c>
      <c r="D30" s="250" t="s">
        <v>365</v>
      </c>
      <c r="E30" s="16" t="s">
        <v>179</v>
      </c>
      <c r="F30" s="251">
        <v>67.3</v>
      </c>
      <c r="G30" s="33"/>
      <c r="H30" s="38"/>
    </row>
    <row r="31" spans="1:8" s="2" customFormat="1" ht="16.899999999999999" customHeight="1">
      <c r="A31" s="33"/>
      <c r="B31" s="38"/>
      <c r="C31" s="246" t="s">
        <v>114</v>
      </c>
      <c r="D31" s="247" t="s">
        <v>1</v>
      </c>
      <c r="E31" s="248" t="s">
        <v>1</v>
      </c>
      <c r="F31" s="249">
        <v>17.600000000000001</v>
      </c>
      <c r="G31" s="33"/>
      <c r="H31" s="38"/>
    </row>
    <row r="32" spans="1:8" s="2" customFormat="1" ht="16.899999999999999" customHeight="1">
      <c r="A32" s="33"/>
      <c r="B32" s="38"/>
      <c r="C32" s="250" t="s">
        <v>114</v>
      </c>
      <c r="D32" s="250" t="s">
        <v>386</v>
      </c>
      <c r="E32" s="16" t="s">
        <v>1</v>
      </c>
      <c r="F32" s="251">
        <v>17.600000000000001</v>
      </c>
      <c r="G32" s="33"/>
      <c r="H32" s="38"/>
    </row>
    <row r="33" spans="1:8" s="2" customFormat="1" ht="16.899999999999999" customHeight="1">
      <c r="A33" s="33"/>
      <c r="B33" s="38"/>
      <c r="C33" s="252" t="s">
        <v>712</v>
      </c>
      <c r="D33" s="33"/>
      <c r="E33" s="33"/>
      <c r="F33" s="33"/>
      <c r="G33" s="33"/>
      <c r="H33" s="38"/>
    </row>
    <row r="34" spans="1:8" s="2" customFormat="1" ht="16.899999999999999" customHeight="1">
      <c r="A34" s="33"/>
      <c r="B34" s="38"/>
      <c r="C34" s="250" t="s">
        <v>381</v>
      </c>
      <c r="D34" s="250" t="s">
        <v>382</v>
      </c>
      <c r="E34" s="16" t="s">
        <v>179</v>
      </c>
      <c r="F34" s="251">
        <v>17.600000000000001</v>
      </c>
      <c r="G34" s="33"/>
      <c r="H34" s="38"/>
    </row>
    <row r="35" spans="1:8" s="2" customFormat="1" ht="16.899999999999999" customHeight="1">
      <c r="A35" s="33"/>
      <c r="B35" s="38"/>
      <c r="C35" s="250" t="s">
        <v>370</v>
      </c>
      <c r="D35" s="250" t="s">
        <v>371</v>
      </c>
      <c r="E35" s="16" t="s">
        <v>179</v>
      </c>
      <c r="F35" s="251">
        <v>17.600000000000001</v>
      </c>
      <c r="G35" s="33"/>
      <c r="H35" s="38"/>
    </row>
    <row r="36" spans="1:8" s="2" customFormat="1" ht="16.899999999999999" customHeight="1">
      <c r="A36" s="33"/>
      <c r="B36" s="38"/>
      <c r="C36" s="246" t="s">
        <v>108</v>
      </c>
      <c r="D36" s="247" t="s">
        <v>1</v>
      </c>
      <c r="E36" s="248" t="s">
        <v>1</v>
      </c>
      <c r="F36" s="249">
        <v>13.343</v>
      </c>
      <c r="G36" s="33"/>
      <c r="H36" s="38"/>
    </row>
    <row r="37" spans="1:8" s="2" customFormat="1" ht="16.899999999999999" customHeight="1">
      <c r="A37" s="33"/>
      <c r="B37" s="38"/>
      <c r="C37" s="250" t="s">
        <v>108</v>
      </c>
      <c r="D37" s="250" t="s">
        <v>319</v>
      </c>
      <c r="E37" s="16" t="s">
        <v>1</v>
      </c>
      <c r="F37" s="251">
        <v>13.343</v>
      </c>
      <c r="G37" s="33"/>
      <c r="H37" s="38"/>
    </row>
    <row r="38" spans="1:8" s="2" customFormat="1" ht="16.899999999999999" customHeight="1">
      <c r="A38" s="33"/>
      <c r="B38" s="38"/>
      <c r="C38" s="252" t="s">
        <v>712</v>
      </c>
      <c r="D38" s="33"/>
      <c r="E38" s="33"/>
      <c r="F38" s="33"/>
      <c r="G38" s="33"/>
      <c r="H38" s="38"/>
    </row>
    <row r="39" spans="1:8" s="2" customFormat="1" ht="16.899999999999999" customHeight="1">
      <c r="A39" s="33"/>
      <c r="B39" s="38"/>
      <c r="C39" s="250" t="s">
        <v>314</v>
      </c>
      <c r="D39" s="250" t="s">
        <v>315</v>
      </c>
      <c r="E39" s="16" t="s">
        <v>248</v>
      </c>
      <c r="F39" s="251">
        <v>13.343</v>
      </c>
      <c r="G39" s="33"/>
      <c r="H39" s="38"/>
    </row>
    <row r="40" spans="1:8" s="2" customFormat="1" ht="16.899999999999999" customHeight="1">
      <c r="A40" s="33"/>
      <c r="B40" s="38"/>
      <c r="C40" s="250" t="s">
        <v>276</v>
      </c>
      <c r="D40" s="250" t="s">
        <v>277</v>
      </c>
      <c r="E40" s="16" t="s">
        <v>248</v>
      </c>
      <c r="F40" s="251">
        <v>26.686</v>
      </c>
      <c r="G40" s="33"/>
      <c r="H40" s="38"/>
    </row>
    <row r="41" spans="1:8" s="2" customFormat="1" ht="16.899999999999999" customHeight="1">
      <c r="A41" s="33"/>
      <c r="B41" s="38"/>
      <c r="C41" s="250" t="s">
        <v>302</v>
      </c>
      <c r="D41" s="250" t="s">
        <v>303</v>
      </c>
      <c r="E41" s="16" t="s">
        <v>248</v>
      </c>
      <c r="F41" s="251">
        <v>13.343</v>
      </c>
      <c r="G41" s="33"/>
      <c r="H41" s="38"/>
    </row>
    <row r="42" spans="1:8" s="2" customFormat="1" ht="16.899999999999999" customHeight="1">
      <c r="A42" s="33"/>
      <c r="B42" s="38"/>
      <c r="C42" s="250" t="s">
        <v>321</v>
      </c>
      <c r="D42" s="250" t="s">
        <v>322</v>
      </c>
      <c r="E42" s="16" t="s">
        <v>248</v>
      </c>
      <c r="F42" s="251">
        <v>37.792000000000002</v>
      </c>
      <c r="G42" s="33"/>
      <c r="H42" s="38"/>
    </row>
    <row r="43" spans="1:8" s="2" customFormat="1" ht="16.899999999999999" customHeight="1">
      <c r="A43" s="33"/>
      <c r="B43" s="38"/>
      <c r="C43" s="246" t="s">
        <v>100</v>
      </c>
      <c r="D43" s="247" t="s">
        <v>1</v>
      </c>
      <c r="E43" s="248" t="s">
        <v>1</v>
      </c>
      <c r="F43" s="249">
        <v>117.2</v>
      </c>
      <c r="G43" s="33"/>
      <c r="H43" s="38"/>
    </row>
    <row r="44" spans="1:8" s="2" customFormat="1" ht="16.899999999999999" customHeight="1">
      <c r="A44" s="33"/>
      <c r="B44" s="38"/>
      <c r="C44" s="250" t="s">
        <v>100</v>
      </c>
      <c r="D44" s="250" t="s">
        <v>528</v>
      </c>
      <c r="E44" s="16" t="s">
        <v>1</v>
      </c>
      <c r="F44" s="251">
        <v>117.2</v>
      </c>
      <c r="G44" s="33"/>
      <c r="H44" s="38"/>
    </row>
    <row r="45" spans="1:8" s="2" customFormat="1" ht="16.899999999999999" customHeight="1">
      <c r="A45" s="33"/>
      <c r="B45" s="38"/>
      <c r="C45" s="252" t="s">
        <v>712</v>
      </c>
      <c r="D45" s="33"/>
      <c r="E45" s="33"/>
      <c r="F45" s="33"/>
      <c r="G45" s="33"/>
      <c r="H45" s="38"/>
    </row>
    <row r="46" spans="1:8" s="2" customFormat="1" ht="16.899999999999999" customHeight="1">
      <c r="A46" s="33"/>
      <c r="B46" s="38"/>
      <c r="C46" s="250" t="s">
        <v>523</v>
      </c>
      <c r="D46" s="250" t="s">
        <v>524</v>
      </c>
      <c r="E46" s="16" t="s">
        <v>233</v>
      </c>
      <c r="F46" s="251">
        <v>117.2</v>
      </c>
      <c r="G46" s="33"/>
      <c r="H46" s="38"/>
    </row>
    <row r="47" spans="1:8" s="2" customFormat="1" ht="16.899999999999999" customHeight="1">
      <c r="A47" s="33"/>
      <c r="B47" s="38"/>
      <c r="C47" s="250" t="s">
        <v>270</v>
      </c>
      <c r="D47" s="250" t="s">
        <v>271</v>
      </c>
      <c r="E47" s="16" t="s">
        <v>248</v>
      </c>
      <c r="F47" s="251">
        <v>41.95</v>
      </c>
      <c r="G47" s="33"/>
      <c r="H47" s="38"/>
    </row>
    <row r="48" spans="1:8" s="2" customFormat="1" ht="16.899999999999999" customHeight="1">
      <c r="A48" s="33"/>
      <c r="B48" s="38"/>
      <c r="C48" s="250" t="s">
        <v>354</v>
      </c>
      <c r="D48" s="250" t="s">
        <v>355</v>
      </c>
      <c r="E48" s="16" t="s">
        <v>179</v>
      </c>
      <c r="F48" s="251">
        <v>258.60000000000002</v>
      </c>
      <c r="G48" s="33"/>
      <c r="H48" s="38"/>
    </row>
    <row r="49" spans="1:8" s="2" customFormat="1" ht="16.899999999999999" customHeight="1">
      <c r="A49" s="33"/>
      <c r="B49" s="38"/>
      <c r="C49" s="246" t="s">
        <v>98</v>
      </c>
      <c r="D49" s="247" t="s">
        <v>1</v>
      </c>
      <c r="E49" s="248" t="s">
        <v>1</v>
      </c>
      <c r="F49" s="249">
        <v>50.6</v>
      </c>
      <c r="G49" s="33"/>
      <c r="H49" s="38"/>
    </row>
    <row r="50" spans="1:8" s="2" customFormat="1" ht="16.899999999999999" customHeight="1">
      <c r="A50" s="33"/>
      <c r="B50" s="38"/>
      <c r="C50" s="250" t="s">
        <v>98</v>
      </c>
      <c r="D50" s="250" t="s">
        <v>506</v>
      </c>
      <c r="E50" s="16" t="s">
        <v>1</v>
      </c>
      <c r="F50" s="251">
        <v>50.6</v>
      </c>
      <c r="G50" s="33"/>
      <c r="H50" s="38"/>
    </row>
    <row r="51" spans="1:8" s="2" customFormat="1" ht="16.899999999999999" customHeight="1">
      <c r="A51" s="33"/>
      <c r="B51" s="38"/>
      <c r="C51" s="252" t="s">
        <v>712</v>
      </c>
      <c r="D51" s="33"/>
      <c r="E51" s="33"/>
      <c r="F51" s="33"/>
      <c r="G51" s="33"/>
      <c r="H51" s="38"/>
    </row>
    <row r="52" spans="1:8" s="2" customFormat="1" ht="16.899999999999999" customHeight="1">
      <c r="A52" s="33"/>
      <c r="B52" s="38"/>
      <c r="C52" s="250" t="s">
        <v>501</v>
      </c>
      <c r="D52" s="250" t="s">
        <v>502</v>
      </c>
      <c r="E52" s="16" t="s">
        <v>233</v>
      </c>
      <c r="F52" s="251">
        <v>50.6</v>
      </c>
      <c r="G52" s="33"/>
      <c r="H52" s="38"/>
    </row>
    <row r="53" spans="1:8" s="2" customFormat="1" ht="16.899999999999999" customHeight="1">
      <c r="A53" s="33"/>
      <c r="B53" s="38"/>
      <c r="C53" s="250" t="s">
        <v>270</v>
      </c>
      <c r="D53" s="250" t="s">
        <v>271</v>
      </c>
      <c r="E53" s="16" t="s">
        <v>248</v>
      </c>
      <c r="F53" s="251">
        <v>41.95</v>
      </c>
      <c r="G53" s="33"/>
      <c r="H53" s="38"/>
    </row>
    <row r="54" spans="1:8" s="2" customFormat="1" ht="16.899999999999999" customHeight="1">
      <c r="A54" s="33"/>
      <c r="B54" s="38"/>
      <c r="C54" s="250" t="s">
        <v>354</v>
      </c>
      <c r="D54" s="250" t="s">
        <v>355</v>
      </c>
      <c r="E54" s="16" t="s">
        <v>179</v>
      </c>
      <c r="F54" s="251">
        <v>258.60000000000002</v>
      </c>
      <c r="G54" s="33"/>
      <c r="H54" s="38"/>
    </row>
    <row r="55" spans="1:8" s="2" customFormat="1" ht="16.899999999999999" customHeight="1">
      <c r="A55" s="33"/>
      <c r="B55" s="38"/>
      <c r="C55" s="250" t="s">
        <v>410</v>
      </c>
      <c r="D55" s="250" t="s">
        <v>411</v>
      </c>
      <c r="E55" s="16" t="s">
        <v>179</v>
      </c>
      <c r="F55" s="251">
        <v>184.2</v>
      </c>
      <c r="G55" s="33"/>
      <c r="H55" s="38"/>
    </row>
    <row r="56" spans="1:8" s="2" customFormat="1" ht="16.899999999999999" customHeight="1">
      <c r="A56" s="33"/>
      <c r="B56" s="38"/>
      <c r="C56" s="246" t="s">
        <v>96</v>
      </c>
      <c r="D56" s="247" t="s">
        <v>1</v>
      </c>
      <c r="E56" s="248" t="s">
        <v>1</v>
      </c>
      <c r="F56" s="249">
        <v>9.1850000000000005</v>
      </c>
      <c r="G56" s="33"/>
      <c r="H56" s="38"/>
    </row>
    <row r="57" spans="1:8" s="2" customFormat="1" ht="16.899999999999999" customHeight="1">
      <c r="A57" s="33"/>
      <c r="B57" s="38"/>
      <c r="C57" s="250" t="s">
        <v>1</v>
      </c>
      <c r="D57" s="250" t="s">
        <v>266</v>
      </c>
      <c r="E57" s="16" t="s">
        <v>1</v>
      </c>
      <c r="F57" s="251">
        <v>6.71</v>
      </c>
      <c r="G57" s="33"/>
      <c r="H57" s="38"/>
    </row>
    <row r="58" spans="1:8" s="2" customFormat="1" ht="16.899999999999999" customHeight="1">
      <c r="A58" s="33"/>
      <c r="B58" s="38"/>
      <c r="C58" s="250" t="s">
        <v>1</v>
      </c>
      <c r="D58" s="250" t="s">
        <v>267</v>
      </c>
      <c r="E58" s="16" t="s">
        <v>1</v>
      </c>
      <c r="F58" s="251">
        <v>2.4750000000000001</v>
      </c>
      <c r="G58" s="33"/>
      <c r="H58" s="38"/>
    </row>
    <row r="59" spans="1:8" s="2" customFormat="1" ht="16.899999999999999" customHeight="1">
      <c r="A59" s="33"/>
      <c r="B59" s="38"/>
      <c r="C59" s="250" t="s">
        <v>96</v>
      </c>
      <c r="D59" s="250" t="s">
        <v>268</v>
      </c>
      <c r="E59" s="16" t="s">
        <v>1</v>
      </c>
      <c r="F59" s="251">
        <v>9.1850000000000005</v>
      </c>
      <c r="G59" s="33"/>
      <c r="H59" s="38"/>
    </row>
    <row r="60" spans="1:8" s="2" customFormat="1" ht="16.899999999999999" customHeight="1">
      <c r="A60" s="33"/>
      <c r="B60" s="38"/>
      <c r="C60" s="252" t="s">
        <v>712</v>
      </c>
      <c r="D60" s="33"/>
      <c r="E60" s="33"/>
      <c r="F60" s="33"/>
      <c r="G60" s="33"/>
      <c r="H60" s="38"/>
    </row>
    <row r="61" spans="1:8" s="2" customFormat="1" ht="16.899999999999999" customHeight="1">
      <c r="A61" s="33"/>
      <c r="B61" s="38"/>
      <c r="C61" s="250" t="s">
        <v>261</v>
      </c>
      <c r="D61" s="250" t="s">
        <v>262</v>
      </c>
      <c r="E61" s="16" t="s">
        <v>248</v>
      </c>
      <c r="F61" s="251">
        <v>9.1850000000000005</v>
      </c>
      <c r="G61" s="33"/>
      <c r="H61" s="38"/>
    </row>
    <row r="62" spans="1:8" s="2" customFormat="1" ht="16.899999999999999" customHeight="1">
      <c r="A62" s="33"/>
      <c r="B62" s="38"/>
      <c r="C62" s="250" t="s">
        <v>321</v>
      </c>
      <c r="D62" s="250" t="s">
        <v>322</v>
      </c>
      <c r="E62" s="16" t="s">
        <v>248</v>
      </c>
      <c r="F62" s="251">
        <v>37.792000000000002</v>
      </c>
      <c r="G62" s="33"/>
      <c r="H62" s="38"/>
    </row>
    <row r="63" spans="1:8" s="2" customFormat="1" ht="16.899999999999999" customHeight="1">
      <c r="A63" s="33"/>
      <c r="B63" s="38"/>
      <c r="C63" s="246" t="s">
        <v>86</v>
      </c>
      <c r="D63" s="247" t="s">
        <v>1</v>
      </c>
      <c r="E63" s="248" t="s">
        <v>1</v>
      </c>
      <c r="F63" s="249">
        <v>4.5</v>
      </c>
      <c r="G63" s="33"/>
      <c r="H63" s="38"/>
    </row>
    <row r="64" spans="1:8" s="2" customFormat="1" ht="16.899999999999999" customHeight="1">
      <c r="A64" s="33"/>
      <c r="B64" s="38"/>
      <c r="C64" s="250" t="s">
        <v>86</v>
      </c>
      <c r="D64" s="250" t="s">
        <v>87</v>
      </c>
      <c r="E64" s="16" t="s">
        <v>1</v>
      </c>
      <c r="F64" s="251">
        <v>4.5</v>
      </c>
      <c r="G64" s="33"/>
      <c r="H64" s="38"/>
    </row>
    <row r="65" spans="1:8" s="2" customFormat="1" ht="16.899999999999999" customHeight="1">
      <c r="A65" s="33"/>
      <c r="B65" s="38"/>
      <c r="C65" s="252" t="s">
        <v>712</v>
      </c>
      <c r="D65" s="33"/>
      <c r="E65" s="33"/>
      <c r="F65" s="33"/>
      <c r="G65" s="33"/>
      <c r="H65" s="38"/>
    </row>
    <row r="66" spans="1:8" s="2" customFormat="1" ht="16.899999999999999" customHeight="1">
      <c r="A66" s="33"/>
      <c r="B66" s="38"/>
      <c r="C66" s="250" t="s">
        <v>177</v>
      </c>
      <c r="D66" s="250" t="s">
        <v>178</v>
      </c>
      <c r="E66" s="16" t="s">
        <v>179</v>
      </c>
      <c r="F66" s="251">
        <v>4.5</v>
      </c>
      <c r="G66" s="33"/>
      <c r="H66" s="38"/>
    </row>
    <row r="67" spans="1:8" s="2" customFormat="1" ht="16.899999999999999" customHeight="1">
      <c r="A67" s="33"/>
      <c r="B67" s="38"/>
      <c r="C67" s="250" t="s">
        <v>205</v>
      </c>
      <c r="D67" s="250" t="s">
        <v>206</v>
      </c>
      <c r="E67" s="16" t="s">
        <v>179</v>
      </c>
      <c r="F67" s="251">
        <v>147.6</v>
      </c>
      <c r="G67" s="33"/>
      <c r="H67" s="38"/>
    </row>
    <row r="68" spans="1:8" s="2" customFormat="1" ht="16.899999999999999" customHeight="1">
      <c r="A68" s="33"/>
      <c r="B68" s="38"/>
      <c r="C68" s="250" t="s">
        <v>261</v>
      </c>
      <c r="D68" s="250" t="s">
        <v>262</v>
      </c>
      <c r="E68" s="16" t="s">
        <v>248</v>
      </c>
      <c r="F68" s="251">
        <v>9.1850000000000005</v>
      </c>
      <c r="G68" s="33"/>
      <c r="H68" s="38"/>
    </row>
    <row r="69" spans="1:8" s="2" customFormat="1" ht="16.899999999999999" customHeight="1">
      <c r="A69" s="33"/>
      <c r="B69" s="38"/>
      <c r="C69" s="246" t="s">
        <v>92</v>
      </c>
      <c r="D69" s="247" t="s">
        <v>1</v>
      </c>
      <c r="E69" s="248" t="s">
        <v>1</v>
      </c>
      <c r="F69" s="249">
        <v>16.600000000000001</v>
      </c>
      <c r="G69" s="33"/>
      <c r="H69" s="38"/>
    </row>
    <row r="70" spans="1:8" s="2" customFormat="1" ht="16.899999999999999" customHeight="1">
      <c r="A70" s="33"/>
      <c r="B70" s="38"/>
      <c r="C70" s="250" t="s">
        <v>92</v>
      </c>
      <c r="D70" s="250" t="s">
        <v>229</v>
      </c>
      <c r="E70" s="16" t="s">
        <v>1</v>
      </c>
      <c r="F70" s="251">
        <v>16.600000000000001</v>
      </c>
      <c r="G70" s="33"/>
      <c r="H70" s="38"/>
    </row>
    <row r="71" spans="1:8" s="2" customFormat="1" ht="16.899999999999999" customHeight="1">
      <c r="A71" s="33"/>
      <c r="B71" s="38"/>
      <c r="C71" s="252" t="s">
        <v>712</v>
      </c>
      <c r="D71" s="33"/>
      <c r="E71" s="33"/>
      <c r="F71" s="33"/>
      <c r="G71" s="33"/>
      <c r="H71" s="38"/>
    </row>
    <row r="72" spans="1:8" s="2" customFormat="1" ht="16.899999999999999" customHeight="1">
      <c r="A72" s="33"/>
      <c r="B72" s="38"/>
      <c r="C72" s="250" t="s">
        <v>224</v>
      </c>
      <c r="D72" s="250" t="s">
        <v>225</v>
      </c>
      <c r="E72" s="16" t="s">
        <v>179</v>
      </c>
      <c r="F72" s="251">
        <v>16.600000000000001</v>
      </c>
      <c r="G72" s="33"/>
      <c r="H72" s="38"/>
    </row>
    <row r="73" spans="1:8" s="2" customFormat="1" ht="16.899999999999999" customHeight="1">
      <c r="A73" s="33"/>
      <c r="B73" s="38"/>
      <c r="C73" s="250" t="s">
        <v>212</v>
      </c>
      <c r="D73" s="250" t="s">
        <v>213</v>
      </c>
      <c r="E73" s="16" t="s">
        <v>179</v>
      </c>
      <c r="F73" s="251">
        <v>16.600000000000001</v>
      </c>
      <c r="G73" s="33"/>
      <c r="H73" s="38"/>
    </row>
    <row r="74" spans="1:8" s="2" customFormat="1" ht="16.899999999999999" customHeight="1">
      <c r="A74" s="33"/>
      <c r="B74" s="38"/>
      <c r="C74" s="250" t="s">
        <v>261</v>
      </c>
      <c r="D74" s="250" t="s">
        <v>262</v>
      </c>
      <c r="E74" s="16" t="s">
        <v>248</v>
      </c>
      <c r="F74" s="251">
        <v>9.1850000000000005</v>
      </c>
      <c r="G74" s="33"/>
      <c r="H74" s="38"/>
    </row>
    <row r="75" spans="1:8" s="2" customFormat="1" ht="16.899999999999999" customHeight="1">
      <c r="A75" s="33"/>
      <c r="B75" s="38"/>
      <c r="C75" s="246" t="s">
        <v>94</v>
      </c>
      <c r="D75" s="247" t="s">
        <v>1</v>
      </c>
      <c r="E75" s="248" t="s">
        <v>1</v>
      </c>
      <c r="F75" s="249">
        <v>5.9</v>
      </c>
      <c r="G75" s="33"/>
      <c r="H75" s="38"/>
    </row>
    <row r="76" spans="1:8" s="2" customFormat="1" ht="16.899999999999999" customHeight="1">
      <c r="A76" s="33"/>
      <c r="B76" s="38"/>
      <c r="C76" s="250" t="s">
        <v>94</v>
      </c>
      <c r="D76" s="250" t="s">
        <v>95</v>
      </c>
      <c r="E76" s="16" t="s">
        <v>1</v>
      </c>
      <c r="F76" s="251">
        <v>5.9</v>
      </c>
      <c r="G76" s="33"/>
      <c r="H76" s="38"/>
    </row>
    <row r="77" spans="1:8" s="2" customFormat="1" ht="16.899999999999999" customHeight="1">
      <c r="A77" s="33"/>
      <c r="B77" s="38"/>
      <c r="C77" s="246" t="s">
        <v>89</v>
      </c>
      <c r="D77" s="247" t="s">
        <v>1</v>
      </c>
      <c r="E77" s="248" t="s">
        <v>1</v>
      </c>
      <c r="F77" s="249">
        <v>143.1</v>
      </c>
      <c r="G77" s="33"/>
      <c r="H77" s="38"/>
    </row>
    <row r="78" spans="1:8" s="2" customFormat="1" ht="16.899999999999999" customHeight="1">
      <c r="A78" s="33"/>
      <c r="B78" s="38"/>
      <c r="C78" s="250" t="s">
        <v>89</v>
      </c>
      <c r="D78" s="250" t="s">
        <v>90</v>
      </c>
      <c r="E78" s="16" t="s">
        <v>1</v>
      </c>
      <c r="F78" s="251">
        <v>143.1</v>
      </c>
      <c r="G78" s="33"/>
      <c r="H78" s="38"/>
    </row>
    <row r="79" spans="1:8" s="2" customFormat="1" ht="16.899999999999999" customHeight="1">
      <c r="A79" s="33"/>
      <c r="B79" s="38"/>
      <c r="C79" s="252" t="s">
        <v>712</v>
      </c>
      <c r="D79" s="33"/>
      <c r="E79" s="33"/>
      <c r="F79" s="33"/>
      <c r="G79" s="33"/>
      <c r="H79" s="38"/>
    </row>
    <row r="80" spans="1:8" s="2" customFormat="1" ht="16.899999999999999" customHeight="1">
      <c r="A80" s="33"/>
      <c r="B80" s="38"/>
      <c r="C80" s="250" t="s">
        <v>199</v>
      </c>
      <c r="D80" s="250" t="s">
        <v>200</v>
      </c>
      <c r="E80" s="16" t="s">
        <v>179</v>
      </c>
      <c r="F80" s="251">
        <v>143.1</v>
      </c>
      <c r="G80" s="33"/>
      <c r="H80" s="38"/>
    </row>
    <row r="81" spans="1:8" s="2" customFormat="1" ht="16.899999999999999" customHeight="1">
      <c r="A81" s="33"/>
      <c r="B81" s="38"/>
      <c r="C81" s="250" t="s">
        <v>188</v>
      </c>
      <c r="D81" s="250" t="s">
        <v>189</v>
      </c>
      <c r="E81" s="16" t="s">
        <v>179</v>
      </c>
      <c r="F81" s="251">
        <v>143.1</v>
      </c>
      <c r="G81" s="33"/>
      <c r="H81" s="38"/>
    </row>
    <row r="82" spans="1:8" s="2" customFormat="1" ht="16.899999999999999" customHeight="1">
      <c r="A82" s="33"/>
      <c r="B82" s="38"/>
      <c r="C82" s="250" t="s">
        <v>194</v>
      </c>
      <c r="D82" s="250" t="s">
        <v>195</v>
      </c>
      <c r="E82" s="16" t="s">
        <v>179</v>
      </c>
      <c r="F82" s="251">
        <v>143.1</v>
      </c>
      <c r="G82" s="33"/>
      <c r="H82" s="38"/>
    </row>
    <row r="83" spans="1:8" s="2" customFormat="1" ht="16.899999999999999" customHeight="1">
      <c r="A83" s="33"/>
      <c r="B83" s="38"/>
      <c r="C83" s="250" t="s">
        <v>205</v>
      </c>
      <c r="D83" s="250" t="s">
        <v>206</v>
      </c>
      <c r="E83" s="16" t="s">
        <v>179</v>
      </c>
      <c r="F83" s="251">
        <v>147.6</v>
      </c>
      <c r="G83" s="33"/>
      <c r="H83" s="38"/>
    </row>
    <row r="84" spans="1:8" s="2" customFormat="1" ht="16.899999999999999" customHeight="1">
      <c r="A84" s="33"/>
      <c r="B84" s="38"/>
      <c r="C84" s="246" t="s">
        <v>102</v>
      </c>
      <c r="D84" s="247" t="s">
        <v>1</v>
      </c>
      <c r="E84" s="248" t="s">
        <v>1</v>
      </c>
      <c r="F84" s="249">
        <v>10.1</v>
      </c>
      <c r="G84" s="33"/>
      <c r="H84" s="38"/>
    </row>
    <row r="85" spans="1:8" s="2" customFormat="1" ht="16.899999999999999" customHeight="1">
      <c r="A85" s="33"/>
      <c r="B85" s="38"/>
      <c r="C85" s="250" t="s">
        <v>102</v>
      </c>
      <c r="D85" s="250" t="s">
        <v>494</v>
      </c>
      <c r="E85" s="16" t="s">
        <v>1</v>
      </c>
      <c r="F85" s="251">
        <v>10.1</v>
      </c>
      <c r="G85" s="33"/>
      <c r="H85" s="38"/>
    </row>
    <row r="86" spans="1:8" s="2" customFormat="1" ht="16.899999999999999" customHeight="1">
      <c r="A86" s="33"/>
      <c r="B86" s="38"/>
      <c r="C86" s="252" t="s">
        <v>712</v>
      </c>
      <c r="D86" s="33"/>
      <c r="E86" s="33"/>
      <c r="F86" s="33"/>
      <c r="G86" s="33"/>
      <c r="H86" s="38"/>
    </row>
    <row r="87" spans="1:8" s="2" customFormat="1" ht="16.899999999999999" customHeight="1">
      <c r="A87" s="33"/>
      <c r="B87" s="38"/>
      <c r="C87" s="250" t="s">
        <v>489</v>
      </c>
      <c r="D87" s="250" t="s">
        <v>490</v>
      </c>
      <c r="E87" s="16" t="s">
        <v>233</v>
      </c>
      <c r="F87" s="251">
        <v>10.1</v>
      </c>
      <c r="G87" s="33"/>
      <c r="H87" s="38"/>
    </row>
    <row r="88" spans="1:8" s="2" customFormat="1" ht="16.899999999999999" customHeight="1">
      <c r="A88" s="33"/>
      <c r="B88" s="38"/>
      <c r="C88" s="250" t="s">
        <v>554</v>
      </c>
      <c r="D88" s="250" t="s">
        <v>555</v>
      </c>
      <c r="E88" s="16" t="s">
        <v>233</v>
      </c>
      <c r="F88" s="251">
        <v>10.1</v>
      </c>
      <c r="G88" s="33"/>
      <c r="H88" s="38"/>
    </row>
    <row r="89" spans="1:8" s="2" customFormat="1" ht="16.899999999999999" customHeight="1">
      <c r="A89" s="33"/>
      <c r="B89" s="38"/>
      <c r="C89" s="246" t="s">
        <v>124</v>
      </c>
      <c r="D89" s="247" t="s">
        <v>1</v>
      </c>
      <c r="E89" s="248" t="s">
        <v>1</v>
      </c>
      <c r="F89" s="249">
        <v>6.73</v>
      </c>
      <c r="G89" s="33"/>
      <c r="H89" s="38"/>
    </row>
    <row r="90" spans="1:8" s="2" customFormat="1" ht="16.899999999999999" customHeight="1">
      <c r="A90" s="33"/>
      <c r="B90" s="38"/>
      <c r="C90" s="250" t="s">
        <v>124</v>
      </c>
      <c r="D90" s="250" t="s">
        <v>252</v>
      </c>
      <c r="E90" s="16" t="s">
        <v>1</v>
      </c>
      <c r="F90" s="251">
        <v>6.73</v>
      </c>
      <c r="G90" s="33"/>
      <c r="H90" s="38"/>
    </row>
    <row r="91" spans="1:8" s="2" customFormat="1" ht="16.899999999999999" customHeight="1">
      <c r="A91" s="33"/>
      <c r="B91" s="38"/>
      <c r="C91" s="252" t="s">
        <v>712</v>
      </c>
      <c r="D91" s="33"/>
      <c r="E91" s="33"/>
      <c r="F91" s="33"/>
      <c r="G91" s="33"/>
      <c r="H91" s="38"/>
    </row>
    <row r="92" spans="1:8" s="2" customFormat="1" ht="16.899999999999999" customHeight="1">
      <c r="A92" s="33"/>
      <c r="B92" s="38"/>
      <c r="C92" s="250" t="s">
        <v>246</v>
      </c>
      <c r="D92" s="250" t="s">
        <v>247</v>
      </c>
      <c r="E92" s="16" t="s">
        <v>248</v>
      </c>
      <c r="F92" s="251">
        <v>6.73</v>
      </c>
      <c r="G92" s="33"/>
      <c r="H92" s="38"/>
    </row>
    <row r="93" spans="1:8" s="2" customFormat="1" ht="16.899999999999999" customHeight="1">
      <c r="A93" s="33"/>
      <c r="B93" s="38"/>
      <c r="C93" s="250" t="s">
        <v>283</v>
      </c>
      <c r="D93" s="250" t="s">
        <v>284</v>
      </c>
      <c r="E93" s="16" t="s">
        <v>248</v>
      </c>
      <c r="F93" s="251">
        <v>6.73</v>
      </c>
      <c r="G93" s="33"/>
      <c r="H93" s="38"/>
    </row>
    <row r="94" spans="1:8" s="2" customFormat="1" ht="16.899999999999999" customHeight="1">
      <c r="A94" s="33"/>
      <c r="B94" s="38"/>
      <c r="C94" s="250" t="s">
        <v>255</v>
      </c>
      <c r="D94" s="250" t="s">
        <v>256</v>
      </c>
      <c r="E94" s="16" t="s">
        <v>257</v>
      </c>
      <c r="F94" s="251">
        <v>11.441000000000001</v>
      </c>
      <c r="G94" s="33"/>
      <c r="H94" s="38"/>
    </row>
    <row r="95" spans="1:8" s="2" customFormat="1" ht="16.899999999999999" customHeight="1">
      <c r="A95" s="33"/>
      <c r="B95" s="38"/>
      <c r="C95" s="246" t="s">
        <v>116</v>
      </c>
      <c r="D95" s="247" t="s">
        <v>1</v>
      </c>
      <c r="E95" s="248" t="s">
        <v>1</v>
      </c>
      <c r="F95" s="249">
        <v>258.60000000000002</v>
      </c>
      <c r="G95" s="33"/>
      <c r="H95" s="38"/>
    </row>
    <row r="96" spans="1:8" s="2" customFormat="1" ht="16.899999999999999" customHeight="1">
      <c r="A96" s="33"/>
      <c r="B96" s="38"/>
      <c r="C96" s="250" t="s">
        <v>1</v>
      </c>
      <c r="D96" s="250" t="s">
        <v>359</v>
      </c>
      <c r="E96" s="16" t="s">
        <v>1</v>
      </c>
      <c r="F96" s="251">
        <v>83.9</v>
      </c>
      <c r="G96" s="33"/>
      <c r="H96" s="38"/>
    </row>
    <row r="97" spans="1:8" s="2" customFormat="1" ht="16.899999999999999" customHeight="1">
      <c r="A97" s="33"/>
      <c r="B97" s="38"/>
      <c r="C97" s="250" t="s">
        <v>122</v>
      </c>
      <c r="D97" s="250" t="s">
        <v>360</v>
      </c>
      <c r="E97" s="16" t="s">
        <v>1</v>
      </c>
      <c r="F97" s="251">
        <v>156.4</v>
      </c>
      <c r="G97" s="33"/>
      <c r="H97" s="38"/>
    </row>
    <row r="98" spans="1:8" s="2" customFormat="1" ht="16.899999999999999" customHeight="1">
      <c r="A98" s="33"/>
      <c r="B98" s="38"/>
      <c r="C98" s="250" t="s">
        <v>118</v>
      </c>
      <c r="D98" s="250" t="s">
        <v>361</v>
      </c>
      <c r="E98" s="16" t="s">
        <v>1</v>
      </c>
      <c r="F98" s="251">
        <v>2.5</v>
      </c>
      <c r="G98" s="33"/>
      <c r="H98" s="38"/>
    </row>
    <row r="99" spans="1:8" s="2" customFormat="1" ht="16.899999999999999" customHeight="1">
      <c r="A99" s="33"/>
      <c r="B99" s="38"/>
      <c r="C99" s="250" t="s">
        <v>120</v>
      </c>
      <c r="D99" s="250" t="s">
        <v>362</v>
      </c>
      <c r="E99" s="16" t="s">
        <v>1</v>
      </c>
      <c r="F99" s="251">
        <v>15.8</v>
      </c>
      <c r="G99" s="33"/>
      <c r="H99" s="38"/>
    </row>
    <row r="100" spans="1:8" s="2" customFormat="1" ht="16.899999999999999" customHeight="1">
      <c r="A100" s="33"/>
      <c r="B100" s="38"/>
      <c r="C100" s="250" t="s">
        <v>116</v>
      </c>
      <c r="D100" s="250" t="s">
        <v>268</v>
      </c>
      <c r="E100" s="16" t="s">
        <v>1</v>
      </c>
      <c r="F100" s="251">
        <v>258.60000000000002</v>
      </c>
      <c r="G100" s="33"/>
      <c r="H100" s="38"/>
    </row>
    <row r="101" spans="1:8" s="2" customFormat="1" ht="16.899999999999999" customHeight="1">
      <c r="A101" s="33"/>
      <c r="B101" s="38"/>
      <c r="C101" s="252" t="s">
        <v>712</v>
      </c>
      <c r="D101" s="33"/>
      <c r="E101" s="33"/>
      <c r="F101" s="33"/>
      <c r="G101" s="33"/>
      <c r="H101" s="38"/>
    </row>
    <row r="102" spans="1:8" s="2" customFormat="1" ht="16.899999999999999" customHeight="1">
      <c r="A102" s="33"/>
      <c r="B102" s="38"/>
      <c r="C102" s="250" t="s">
        <v>354</v>
      </c>
      <c r="D102" s="250" t="s">
        <v>355</v>
      </c>
      <c r="E102" s="16" t="s">
        <v>179</v>
      </c>
      <c r="F102" s="251">
        <v>258.60000000000002</v>
      </c>
      <c r="G102" s="33"/>
      <c r="H102" s="38"/>
    </row>
    <row r="103" spans="1:8" s="2" customFormat="1" ht="16.899999999999999" customHeight="1">
      <c r="A103" s="33"/>
      <c r="B103" s="38"/>
      <c r="C103" s="250" t="s">
        <v>393</v>
      </c>
      <c r="D103" s="250" t="s">
        <v>394</v>
      </c>
      <c r="E103" s="16" t="s">
        <v>179</v>
      </c>
      <c r="F103" s="251">
        <v>258.60000000000002</v>
      </c>
      <c r="G103" s="33"/>
      <c r="H103" s="38"/>
    </row>
    <row r="104" spans="1:8" s="2" customFormat="1" ht="16.899999999999999" customHeight="1">
      <c r="A104" s="33"/>
      <c r="B104" s="38"/>
      <c r="C104" s="246" t="s">
        <v>112</v>
      </c>
      <c r="D104" s="247" t="s">
        <v>1</v>
      </c>
      <c r="E104" s="248" t="s">
        <v>1</v>
      </c>
      <c r="F104" s="249">
        <v>13.46</v>
      </c>
      <c r="G104" s="33"/>
      <c r="H104" s="38"/>
    </row>
    <row r="105" spans="1:8" s="2" customFormat="1" ht="16.899999999999999" customHeight="1">
      <c r="A105" s="33"/>
      <c r="B105" s="38"/>
      <c r="C105" s="250" t="s">
        <v>112</v>
      </c>
      <c r="D105" s="250" t="s">
        <v>333</v>
      </c>
      <c r="E105" s="16" t="s">
        <v>1</v>
      </c>
      <c r="F105" s="251">
        <v>13.46</v>
      </c>
      <c r="G105" s="33"/>
      <c r="H105" s="38"/>
    </row>
    <row r="106" spans="1:8" s="2" customFormat="1" ht="16.899999999999999" customHeight="1">
      <c r="A106" s="33"/>
      <c r="B106" s="38"/>
      <c r="C106" s="246" t="s">
        <v>106</v>
      </c>
      <c r="D106" s="247" t="s">
        <v>1</v>
      </c>
      <c r="E106" s="248" t="s">
        <v>1</v>
      </c>
      <c r="F106" s="249">
        <v>41.95</v>
      </c>
      <c r="G106" s="33"/>
      <c r="H106" s="38"/>
    </row>
    <row r="107" spans="1:8" s="2" customFormat="1" ht="16.899999999999999" customHeight="1">
      <c r="A107" s="33"/>
      <c r="B107" s="38"/>
      <c r="C107" s="250" t="s">
        <v>106</v>
      </c>
      <c r="D107" s="250" t="s">
        <v>275</v>
      </c>
      <c r="E107" s="16" t="s">
        <v>1</v>
      </c>
      <c r="F107" s="251">
        <v>41.95</v>
      </c>
      <c r="G107" s="33"/>
      <c r="H107" s="38"/>
    </row>
    <row r="108" spans="1:8" s="2" customFormat="1" ht="16.899999999999999" customHeight="1">
      <c r="A108" s="33"/>
      <c r="B108" s="38"/>
      <c r="C108" s="252" t="s">
        <v>712</v>
      </c>
      <c r="D108" s="33"/>
      <c r="E108" s="33"/>
      <c r="F108" s="33"/>
      <c r="G108" s="33"/>
      <c r="H108" s="38"/>
    </row>
    <row r="109" spans="1:8" s="2" customFormat="1" ht="16.899999999999999" customHeight="1">
      <c r="A109" s="33"/>
      <c r="B109" s="38"/>
      <c r="C109" s="250" t="s">
        <v>270</v>
      </c>
      <c r="D109" s="250" t="s">
        <v>271</v>
      </c>
      <c r="E109" s="16" t="s">
        <v>248</v>
      </c>
      <c r="F109" s="251">
        <v>41.95</v>
      </c>
      <c r="G109" s="33"/>
      <c r="H109" s="38"/>
    </row>
    <row r="110" spans="1:8" s="2" customFormat="1" ht="16.899999999999999" customHeight="1">
      <c r="A110" s="33"/>
      <c r="B110" s="38"/>
      <c r="C110" s="250" t="s">
        <v>321</v>
      </c>
      <c r="D110" s="250" t="s">
        <v>322</v>
      </c>
      <c r="E110" s="16" t="s">
        <v>248</v>
      </c>
      <c r="F110" s="251">
        <v>37.792000000000002</v>
      </c>
      <c r="G110" s="33"/>
      <c r="H110" s="38"/>
    </row>
    <row r="111" spans="1:8" s="2" customFormat="1" ht="16.899999999999999" customHeight="1">
      <c r="A111" s="33"/>
      <c r="B111" s="38"/>
      <c r="C111" s="246" t="s">
        <v>104</v>
      </c>
      <c r="D111" s="247" t="s">
        <v>1</v>
      </c>
      <c r="E111" s="248" t="s">
        <v>1</v>
      </c>
      <c r="F111" s="249">
        <v>41.2</v>
      </c>
      <c r="G111" s="33"/>
      <c r="H111" s="38"/>
    </row>
    <row r="112" spans="1:8" s="2" customFormat="1" ht="16.899999999999999" customHeight="1">
      <c r="A112" s="33"/>
      <c r="B112" s="38"/>
      <c r="C112" s="250" t="s">
        <v>104</v>
      </c>
      <c r="D112" s="250" t="s">
        <v>540</v>
      </c>
      <c r="E112" s="16" t="s">
        <v>1</v>
      </c>
      <c r="F112" s="251">
        <v>41.2</v>
      </c>
      <c r="G112" s="33"/>
      <c r="H112" s="38"/>
    </row>
    <row r="113" spans="1:8" s="2" customFormat="1" ht="16.899999999999999" customHeight="1">
      <c r="A113" s="33"/>
      <c r="B113" s="38"/>
      <c r="C113" s="252" t="s">
        <v>712</v>
      </c>
      <c r="D113" s="33"/>
      <c r="E113" s="33"/>
      <c r="F113" s="33"/>
      <c r="G113" s="33"/>
      <c r="H113" s="38"/>
    </row>
    <row r="114" spans="1:8" s="2" customFormat="1" ht="16.899999999999999" customHeight="1">
      <c r="A114" s="33"/>
      <c r="B114" s="38"/>
      <c r="C114" s="250" t="s">
        <v>535</v>
      </c>
      <c r="D114" s="250" t="s">
        <v>536</v>
      </c>
      <c r="E114" s="16" t="s">
        <v>233</v>
      </c>
      <c r="F114" s="251">
        <v>41.2</v>
      </c>
      <c r="G114" s="33"/>
      <c r="H114" s="38"/>
    </row>
    <row r="115" spans="1:8" s="2" customFormat="1" ht="16.899999999999999" customHeight="1">
      <c r="A115" s="33"/>
      <c r="B115" s="38"/>
      <c r="C115" s="250" t="s">
        <v>542</v>
      </c>
      <c r="D115" s="250" t="s">
        <v>543</v>
      </c>
      <c r="E115" s="16" t="s">
        <v>233</v>
      </c>
      <c r="F115" s="251">
        <v>41.2</v>
      </c>
      <c r="G115" s="33"/>
      <c r="H115" s="38"/>
    </row>
    <row r="116" spans="1:8" s="2" customFormat="1" ht="16.899999999999999" customHeight="1">
      <c r="A116" s="33"/>
      <c r="B116" s="38"/>
      <c r="C116" s="250" t="s">
        <v>548</v>
      </c>
      <c r="D116" s="250" t="s">
        <v>549</v>
      </c>
      <c r="E116" s="16" t="s">
        <v>233</v>
      </c>
      <c r="F116" s="251">
        <v>41.2</v>
      </c>
      <c r="G116" s="33"/>
      <c r="H116" s="38"/>
    </row>
    <row r="117" spans="1:8" s="2" customFormat="1" ht="16.899999999999999" customHeight="1">
      <c r="A117" s="33"/>
      <c r="B117" s="38"/>
      <c r="C117" s="246" t="s">
        <v>136</v>
      </c>
      <c r="D117" s="247" t="s">
        <v>1</v>
      </c>
      <c r="E117" s="248" t="s">
        <v>1</v>
      </c>
      <c r="F117" s="249">
        <v>63.670999999999999</v>
      </c>
      <c r="G117" s="33"/>
      <c r="H117" s="38"/>
    </row>
    <row r="118" spans="1:8" s="2" customFormat="1" ht="16.899999999999999" customHeight="1">
      <c r="A118" s="33"/>
      <c r="B118" s="38"/>
      <c r="C118" s="250" t="s">
        <v>136</v>
      </c>
      <c r="D118" s="250" t="s">
        <v>588</v>
      </c>
      <c r="E118" s="16" t="s">
        <v>1</v>
      </c>
      <c r="F118" s="251">
        <v>63.670999999999999</v>
      </c>
      <c r="G118" s="33"/>
      <c r="H118" s="38"/>
    </row>
    <row r="119" spans="1:8" s="2" customFormat="1" ht="16.899999999999999" customHeight="1">
      <c r="A119" s="33"/>
      <c r="B119" s="38"/>
      <c r="C119" s="246" t="s">
        <v>134</v>
      </c>
      <c r="D119" s="247" t="s">
        <v>1</v>
      </c>
      <c r="E119" s="248" t="s">
        <v>1</v>
      </c>
      <c r="F119" s="249">
        <v>93.082999999999998</v>
      </c>
      <c r="G119" s="33"/>
      <c r="H119" s="38"/>
    </row>
    <row r="120" spans="1:8" s="2" customFormat="1" ht="16.899999999999999" customHeight="1">
      <c r="A120" s="33"/>
      <c r="B120" s="38"/>
      <c r="C120" s="250" t="s">
        <v>134</v>
      </c>
      <c r="D120" s="250" t="s">
        <v>593</v>
      </c>
      <c r="E120" s="16" t="s">
        <v>1</v>
      </c>
      <c r="F120" s="251">
        <v>93.082999999999998</v>
      </c>
      <c r="G120" s="33"/>
      <c r="H120" s="38"/>
    </row>
    <row r="121" spans="1:8" s="2" customFormat="1" ht="16.899999999999999" customHeight="1">
      <c r="A121" s="33"/>
      <c r="B121" s="38"/>
      <c r="C121" s="252" t="s">
        <v>712</v>
      </c>
      <c r="D121" s="33"/>
      <c r="E121" s="33"/>
      <c r="F121" s="33"/>
      <c r="G121" s="33"/>
      <c r="H121" s="38"/>
    </row>
    <row r="122" spans="1:8" s="2" customFormat="1" ht="16.899999999999999" customHeight="1">
      <c r="A122" s="33"/>
      <c r="B122" s="38"/>
      <c r="C122" s="250" t="s">
        <v>590</v>
      </c>
      <c r="D122" s="250" t="s">
        <v>311</v>
      </c>
      <c r="E122" s="16" t="s">
        <v>257</v>
      </c>
      <c r="F122" s="251">
        <v>93.082999999999998</v>
      </c>
      <c r="G122" s="33"/>
      <c r="H122" s="38"/>
    </row>
    <row r="123" spans="1:8" s="2" customFormat="1" ht="16.899999999999999" customHeight="1">
      <c r="A123" s="33"/>
      <c r="B123" s="38"/>
      <c r="C123" s="250" t="s">
        <v>568</v>
      </c>
      <c r="D123" s="250" t="s">
        <v>569</v>
      </c>
      <c r="E123" s="16" t="s">
        <v>257</v>
      </c>
      <c r="F123" s="251">
        <v>2525.9459999999999</v>
      </c>
      <c r="G123" s="33"/>
      <c r="H123" s="38"/>
    </row>
    <row r="124" spans="1:8" s="2" customFormat="1" ht="16.899999999999999" customHeight="1">
      <c r="A124" s="33"/>
      <c r="B124" s="38"/>
      <c r="C124" s="246" t="s">
        <v>132</v>
      </c>
      <c r="D124" s="247" t="s">
        <v>1</v>
      </c>
      <c r="E124" s="248" t="s">
        <v>1</v>
      </c>
      <c r="F124" s="249">
        <v>17.675999999999998</v>
      </c>
      <c r="G124" s="33"/>
      <c r="H124" s="38"/>
    </row>
    <row r="125" spans="1:8" s="2" customFormat="1" ht="16.899999999999999" customHeight="1">
      <c r="A125" s="33"/>
      <c r="B125" s="38"/>
      <c r="C125" s="250" t="s">
        <v>132</v>
      </c>
      <c r="D125" s="250" t="s">
        <v>581</v>
      </c>
      <c r="E125" s="16" t="s">
        <v>1</v>
      </c>
      <c r="F125" s="251">
        <v>17.675999999999998</v>
      </c>
      <c r="G125" s="33"/>
      <c r="H125" s="38"/>
    </row>
    <row r="126" spans="1:8" s="2" customFormat="1" ht="16.899999999999999" customHeight="1">
      <c r="A126" s="33"/>
      <c r="B126" s="38"/>
      <c r="C126" s="252" t="s">
        <v>712</v>
      </c>
      <c r="D126" s="33"/>
      <c r="E126" s="33"/>
      <c r="F126" s="33"/>
      <c r="G126" s="33"/>
      <c r="H126" s="38"/>
    </row>
    <row r="127" spans="1:8" s="2" customFormat="1" ht="16.899999999999999" customHeight="1">
      <c r="A127" s="33"/>
      <c r="B127" s="38"/>
      <c r="C127" s="250" t="s">
        <v>576</v>
      </c>
      <c r="D127" s="250" t="s">
        <v>577</v>
      </c>
      <c r="E127" s="16" t="s">
        <v>257</v>
      </c>
      <c r="F127" s="251">
        <v>17.675999999999998</v>
      </c>
      <c r="G127" s="33"/>
      <c r="H127" s="38"/>
    </row>
    <row r="128" spans="1:8" s="2" customFormat="1" ht="16.899999999999999" customHeight="1">
      <c r="A128" s="33"/>
      <c r="B128" s="38"/>
      <c r="C128" s="250" t="s">
        <v>568</v>
      </c>
      <c r="D128" s="250" t="s">
        <v>569</v>
      </c>
      <c r="E128" s="16" t="s">
        <v>257</v>
      </c>
      <c r="F128" s="251">
        <v>2525.9459999999999</v>
      </c>
      <c r="G128" s="33"/>
      <c r="H128" s="38"/>
    </row>
    <row r="129" spans="1:8" s="2" customFormat="1" ht="16.899999999999999" customHeight="1">
      <c r="A129" s="33"/>
      <c r="B129" s="38"/>
      <c r="C129" s="246" t="s">
        <v>138</v>
      </c>
      <c r="D129" s="247" t="s">
        <v>1</v>
      </c>
      <c r="E129" s="248" t="s">
        <v>1</v>
      </c>
      <c r="F129" s="249">
        <v>217.5</v>
      </c>
      <c r="G129" s="33"/>
      <c r="H129" s="38"/>
    </row>
    <row r="130" spans="1:8" s="2" customFormat="1" ht="16.899999999999999" customHeight="1">
      <c r="A130" s="33"/>
      <c r="B130" s="38"/>
      <c r="C130" s="250" t="s">
        <v>138</v>
      </c>
      <c r="D130" s="250" t="s">
        <v>713</v>
      </c>
      <c r="E130" s="16" t="s">
        <v>1</v>
      </c>
      <c r="F130" s="251">
        <v>217.5</v>
      </c>
      <c r="G130" s="33"/>
      <c r="H130" s="38"/>
    </row>
    <row r="131" spans="1:8" s="2" customFormat="1" ht="16.899999999999999" customHeight="1">
      <c r="A131" s="33"/>
      <c r="B131" s="38"/>
      <c r="C131" s="252" t="s">
        <v>712</v>
      </c>
      <c r="D131" s="33"/>
      <c r="E131" s="33"/>
      <c r="F131" s="33"/>
      <c r="G131" s="33"/>
      <c r="H131" s="38"/>
    </row>
    <row r="132" spans="1:8" s="2" customFormat="1" ht="16.899999999999999" customHeight="1">
      <c r="A132" s="33"/>
      <c r="B132" s="38"/>
      <c r="C132" s="250" t="s">
        <v>404</v>
      </c>
      <c r="D132" s="250" t="s">
        <v>405</v>
      </c>
      <c r="E132" s="16" t="s">
        <v>179</v>
      </c>
      <c r="F132" s="251">
        <v>217.5</v>
      </c>
      <c r="G132" s="33"/>
      <c r="H132" s="38"/>
    </row>
    <row r="133" spans="1:8" s="2" customFormat="1" ht="16.899999999999999" customHeight="1">
      <c r="A133" s="33"/>
      <c r="B133" s="38"/>
      <c r="C133" s="246" t="s">
        <v>128</v>
      </c>
      <c r="D133" s="247" t="s">
        <v>1</v>
      </c>
      <c r="E133" s="248" t="s">
        <v>1</v>
      </c>
      <c r="F133" s="249">
        <v>184.2</v>
      </c>
      <c r="G133" s="33"/>
      <c r="H133" s="38"/>
    </row>
    <row r="134" spans="1:8" s="2" customFormat="1" ht="16.899999999999999" customHeight="1">
      <c r="A134" s="33"/>
      <c r="B134" s="38"/>
      <c r="C134" s="250" t="s">
        <v>128</v>
      </c>
      <c r="D134" s="250" t="s">
        <v>415</v>
      </c>
      <c r="E134" s="16" t="s">
        <v>1</v>
      </c>
      <c r="F134" s="251">
        <v>184.2</v>
      </c>
      <c r="G134" s="33"/>
      <c r="H134" s="38"/>
    </row>
    <row r="135" spans="1:8" s="2" customFormat="1" ht="16.899999999999999" customHeight="1">
      <c r="A135" s="33"/>
      <c r="B135" s="38"/>
      <c r="C135" s="246" t="s">
        <v>118</v>
      </c>
      <c r="D135" s="247" t="s">
        <v>1</v>
      </c>
      <c r="E135" s="248" t="s">
        <v>1</v>
      </c>
      <c r="F135" s="249">
        <v>2.5</v>
      </c>
      <c r="G135" s="33"/>
      <c r="H135" s="38"/>
    </row>
    <row r="136" spans="1:8" s="2" customFormat="1" ht="16.899999999999999" customHeight="1">
      <c r="A136" s="33"/>
      <c r="B136" s="38"/>
      <c r="C136" s="250" t="s">
        <v>118</v>
      </c>
      <c r="D136" s="250" t="s">
        <v>361</v>
      </c>
      <c r="E136" s="16" t="s">
        <v>1</v>
      </c>
      <c r="F136" s="251">
        <v>2.5</v>
      </c>
      <c r="G136" s="33"/>
      <c r="H136" s="38"/>
    </row>
    <row r="137" spans="1:8" s="2" customFormat="1" ht="16.899999999999999" customHeight="1">
      <c r="A137" s="33"/>
      <c r="B137" s="38"/>
      <c r="C137" s="252" t="s">
        <v>712</v>
      </c>
      <c r="D137" s="33"/>
      <c r="E137" s="33"/>
      <c r="F137" s="33"/>
      <c r="G137" s="33"/>
      <c r="H137" s="38"/>
    </row>
    <row r="138" spans="1:8" s="2" customFormat="1" ht="16.899999999999999" customHeight="1">
      <c r="A138" s="33"/>
      <c r="B138" s="38"/>
      <c r="C138" s="250" t="s">
        <v>354</v>
      </c>
      <c r="D138" s="250" t="s">
        <v>355</v>
      </c>
      <c r="E138" s="16" t="s">
        <v>179</v>
      </c>
      <c r="F138" s="251">
        <v>258.60000000000002</v>
      </c>
      <c r="G138" s="33"/>
      <c r="H138" s="38"/>
    </row>
    <row r="139" spans="1:8" s="2" customFormat="1" ht="16.899999999999999" customHeight="1">
      <c r="A139" s="33"/>
      <c r="B139" s="38"/>
      <c r="C139" s="250" t="s">
        <v>410</v>
      </c>
      <c r="D139" s="250" t="s">
        <v>411</v>
      </c>
      <c r="E139" s="16" t="s">
        <v>179</v>
      </c>
      <c r="F139" s="251">
        <v>184.2</v>
      </c>
      <c r="G139" s="33"/>
      <c r="H139" s="38"/>
    </row>
    <row r="140" spans="1:8" s="2" customFormat="1" ht="16.899999999999999" customHeight="1">
      <c r="A140" s="33"/>
      <c r="B140" s="38"/>
      <c r="C140" s="250" t="s">
        <v>453</v>
      </c>
      <c r="D140" s="250" t="s">
        <v>454</v>
      </c>
      <c r="E140" s="16" t="s">
        <v>179</v>
      </c>
      <c r="F140" s="251">
        <v>158.9</v>
      </c>
      <c r="G140" s="33"/>
      <c r="H140" s="38"/>
    </row>
    <row r="141" spans="1:8" s="2" customFormat="1" ht="16.899999999999999" customHeight="1">
      <c r="A141" s="33"/>
      <c r="B141" s="38"/>
      <c r="C141" s="246" t="s">
        <v>122</v>
      </c>
      <c r="D141" s="247" t="s">
        <v>1</v>
      </c>
      <c r="E141" s="248" t="s">
        <v>1</v>
      </c>
      <c r="F141" s="249">
        <v>156.4</v>
      </c>
      <c r="G141" s="33"/>
      <c r="H141" s="38"/>
    </row>
    <row r="142" spans="1:8" s="2" customFormat="1" ht="16.899999999999999" customHeight="1">
      <c r="A142" s="33"/>
      <c r="B142" s="38"/>
      <c r="C142" s="250" t="s">
        <v>122</v>
      </c>
      <c r="D142" s="250" t="s">
        <v>360</v>
      </c>
      <c r="E142" s="16" t="s">
        <v>1</v>
      </c>
      <c r="F142" s="251">
        <v>156.4</v>
      </c>
      <c r="G142" s="33"/>
      <c r="H142" s="38"/>
    </row>
    <row r="143" spans="1:8" s="2" customFormat="1" ht="16.899999999999999" customHeight="1">
      <c r="A143" s="33"/>
      <c r="B143" s="38"/>
      <c r="C143" s="252" t="s">
        <v>712</v>
      </c>
      <c r="D143" s="33"/>
      <c r="E143" s="33"/>
      <c r="F143" s="33"/>
      <c r="G143" s="33"/>
      <c r="H143" s="38"/>
    </row>
    <row r="144" spans="1:8" s="2" customFormat="1" ht="16.899999999999999" customHeight="1">
      <c r="A144" s="33"/>
      <c r="B144" s="38"/>
      <c r="C144" s="250" t="s">
        <v>354</v>
      </c>
      <c r="D144" s="250" t="s">
        <v>355</v>
      </c>
      <c r="E144" s="16" t="s">
        <v>179</v>
      </c>
      <c r="F144" s="251">
        <v>258.60000000000002</v>
      </c>
      <c r="G144" s="33"/>
      <c r="H144" s="38"/>
    </row>
    <row r="145" spans="1:8" s="2" customFormat="1" ht="16.899999999999999" customHeight="1">
      <c r="A145" s="33"/>
      <c r="B145" s="38"/>
      <c r="C145" s="250" t="s">
        <v>410</v>
      </c>
      <c r="D145" s="250" t="s">
        <v>411</v>
      </c>
      <c r="E145" s="16" t="s">
        <v>179</v>
      </c>
      <c r="F145" s="251">
        <v>184.2</v>
      </c>
      <c r="G145" s="33"/>
      <c r="H145" s="38"/>
    </row>
    <row r="146" spans="1:8" s="2" customFormat="1" ht="16.899999999999999" customHeight="1">
      <c r="A146" s="33"/>
      <c r="B146" s="38"/>
      <c r="C146" s="250" t="s">
        <v>453</v>
      </c>
      <c r="D146" s="250" t="s">
        <v>454</v>
      </c>
      <c r="E146" s="16" t="s">
        <v>179</v>
      </c>
      <c r="F146" s="251">
        <v>158.9</v>
      </c>
      <c r="G146" s="33"/>
      <c r="H146" s="38"/>
    </row>
    <row r="147" spans="1:8" s="2" customFormat="1" ht="16.899999999999999" customHeight="1">
      <c r="A147" s="33"/>
      <c r="B147" s="38"/>
      <c r="C147" s="246" t="s">
        <v>126</v>
      </c>
      <c r="D147" s="247" t="s">
        <v>1</v>
      </c>
      <c r="E147" s="248" t="s">
        <v>1</v>
      </c>
      <c r="F147" s="249">
        <v>37.792000000000002</v>
      </c>
      <c r="G147" s="33"/>
      <c r="H147" s="38"/>
    </row>
    <row r="148" spans="1:8" s="2" customFormat="1" ht="16.899999999999999" customHeight="1">
      <c r="A148" s="33"/>
      <c r="B148" s="38"/>
      <c r="C148" s="250" t="s">
        <v>126</v>
      </c>
      <c r="D148" s="250" t="s">
        <v>326</v>
      </c>
      <c r="E148" s="16" t="s">
        <v>1</v>
      </c>
      <c r="F148" s="251">
        <v>37.792000000000002</v>
      </c>
      <c r="G148" s="33"/>
      <c r="H148" s="38"/>
    </row>
    <row r="149" spans="1:8" s="2" customFormat="1" ht="16.899999999999999" customHeight="1">
      <c r="A149" s="33"/>
      <c r="B149" s="38"/>
      <c r="C149" s="252" t="s">
        <v>712</v>
      </c>
      <c r="D149" s="33"/>
      <c r="E149" s="33"/>
      <c r="F149" s="33"/>
      <c r="G149" s="33"/>
      <c r="H149" s="38"/>
    </row>
    <row r="150" spans="1:8" s="2" customFormat="1" ht="16.899999999999999" customHeight="1">
      <c r="A150" s="33"/>
      <c r="B150" s="38"/>
      <c r="C150" s="250" t="s">
        <v>321</v>
      </c>
      <c r="D150" s="250" t="s">
        <v>322</v>
      </c>
      <c r="E150" s="16" t="s">
        <v>248</v>
      </c>
      <c r="F150" s="251">
        <v>37.792000000000002</v>
      </c>
      <c r="G150" s="33"/>
      <c r="H150" s="38"/>
    </row>
    <row r="151" spans="1:8" s="2" customFormat="1" ht="16.899999999999999" customHeight="1">
      <c r="A151" s="33"/>
      <c r="B151" s="38"/>
      <c r="C151" s="250" t="s">
        <v>289</v>
      </c>
      <c r="D151" s="250" t="s">
        <v>290</v>
      </c>
      <c r="E151" s="16" t="s">
        <v>248</v>
      </c>
      <c r="F151" s="251">
        <v>37.792000000000002</v>
      </c>
      <c r="G151" s="33"/>
      <c r="H151" s="38"/>
    </row>
    <row r="152" spans="1:8" s="2" customFormat="1" ht="16.899999999999999" customHeight="1">
      <c r="A152" s="33"/>
      <c r="B152" s="38"/>
      <c r="C152" s="250" t="s">
        <v>295</v>
      </c>
      <c r="D152" s="250" t="s">
        <v>296</v>
      </c>
      <c r="E152" s="16" t="s">
        <v>248</v>
      </c>
      <c r="F152" s="251">
        <v>453.50400000000002</v>
      </c>
      <c r="G152" s="33"/>
      <c r="H152" s="38"/>
    </row>
    <row r="153" spans="1:8" s="2" customFormat="1" ht="16.899999999999999" customHeight="1">
      <c r="A153" s="33"/>
      <c r="B153" s="38"/>
      <c r="C153" s="250" t="s">
        <v>308</v>
      </c>
      <c r="D153" s="250" t="s">
        <v>309</v>
      </c>
      <c r="E153" s="16" t="s">
        <v>257</v>
      </c>
      <c r="F153" s="251">
        <v>64.245999999999995</v>
      </c>
      <c r="G153" s="33"/>
      <c r="H153" s="38"/>
    </row>
    <row r="154" spans="1:8" s="2" customFormat="1" ht="7.35" customHeight="1">
      <c r="A154" s="33"/>
      <c r="B154" s="135"/>
      <c r="C154" s="136"/>
      <c r="D154" s="136"/>
      <c r="E154" s="136"/>
      <c r="F154" s="136"/>
      <c r="G154" s="136"/>
      <c r="H154" s="38"/>
    </row>
    <row r="155" spans="1:8" s="2" customFormat="1">
      <c r="A155" s="33"/>
      <c r="B155" s="33"/>
      <c r="C155" s="33"/>
      <c r="D155" s="33"/>
      <c r="E155" s="33"/>
      <c r="F155" s="33"/>
      <c r="G155" s="33"/>
      <c r="H155" s="33"/>
    </row>
  </sheetData>
  <sheetProtection algorithmName="SHA-512" hashValue="zr2Htu4NkFJzeEzqobnNLNnXHIp3o2X/hZfPufh+u7bNQ/yEr+19dbi2LRqec0P49SVVDZ1MmlweAEKZmp5Deg==" saltValue="A/Z3vITT2x439UIVzPtgE5cxHuNxGkrSMGpZeviF9oawd1u+XbimnWRFbm9wXwLBMKm/mIvnvZINDCvs/FijD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1192_Predbranska_ZM1 - Uh...</vt:lpstr>
      <vt:lpstr>Seznam figur</vt:lpstr>
      <vt:lpstr>'1192_Predbranska_ZM1 - Uh...'!Názvy_tisku</vt:lpstr>
      <vt:lpstr>'Rekapitulace stavby'!Názvy_tisku</vt:lpstr>
      <vt:lpstr>'Seznam figur'!Názvy_tisku</vt:lpstr>
      <vt:lpstr>'1192_Predbranska_ZM1 - Uh...'!Oblast_tisku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KUNCIK\jkunc</dc:creator>
  <cp:lastModifiedBy>Hečová Petra, Ing</cp:lastModifiedBy>
  <cp:lastPrinted>2023-02-17T06:14:06Z</cp:lastPrinted>
  <dcterms:created xsi:type="dcterms:W3CDTF">2023-02-15T15:29:16Z</dcterms:created>
  <dcterms:modified xsi:type="dcterms:W3CDTF">2023-02-17T06:14:24Z</dcterms:modified>
</cp:coreProperties>
</file>